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3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323\"/>
    </mc:Choice>
  </mc:AlternateContent>
  <xr:revisionPtr revIDLastSave="0" documentId="13_ncr:1_{7736F66B-E45D-470E-9341-FEBC785E82B9}" xr6:coauthVersionLast="47" xr6:coauthVersionMax="47" xr10:uidLastSave="{00000000-0000-0000-0000-000000000000}"/>
  <bookViews>
    <workbookView xWindow="-576" yWindow="2100" windowWidth="17640" windowHeight="11280" tabRatio="796" xr2:uid="{00000000-000D-0000-FFFF-FFFF00000000}"/>
  </bookViews>
  <sheets>
    <sheet name="Сводка затрат" sheetId="1" r:id="rId1"/>
    <sheet name="ССР" sheetId="2" r:id="rId2"/>
    <sheet name="ОСР 107-02-01" sheetId="3" r:id="rId3"/>
    <sheet name="ОСР 107-07-01" sheetId="4" r:id="rId4"/>
    <sheet name="ОСР 12-01" sheetId="5" r:id="rId5"/>
    <sheet name="ОСР 518-02-01" sheetId="6" r:id="rId6"/>
    <sheet name="ОСР 518-09-01" sheetId="7" r:id="rId7"/>
    <sheet name="ОСР 518-12-01" sheetId="8" r:id="rId8"/>
    <sheet name="ОСР 1-02-01" sheetId="9" r:id="rId9"/>
    <sheet name="ОСР 1-09-01" sheetId="10" r:id="rId10"/>
    <sheet name="ОСР 1-12-01" sheetId="11" r:id="rId11"/>
    <sheet name="ОСР 518-02-01(1)" sheetId="12" r:id="rId12"/>
    <sheet name="ОСР 518-12-01(1)" sheetId="13" r:id="rId13"/>
    <sheet name="Источники ЦИ" sheetId="14" r:id="rId14"/>
    <sheet name="Цена МАТ и ОБ по ТКП" sheetId="15" r:id="rId1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80" i="2" l="1"/>
  <c r="G80" i="2"/>
  <c r="F80" i="2"/>
  <c r="E80" i="2"/>
  <c r="D80" i="2"/>
  <c r="H79" i="2"/>
  <c r="G79" i="2"/>
  <c r="F79" i="2"/>
  <c r="E79" i="2"/>
  <c r="D79" i="2"/>
  <c r="H78" i="2"/>
  <c r="G78" i="2"/>
  <c r="F78" i="2"/>
  <c r="E78" i="2"/>
  <c r="D78" i="2"/>
  <c r="H76" i="2"/>
  <c r="G76" i="2"/>
  <c r="F76" i="2"/>
  <c r="E76" i="2"/>
  <c r="D76" i="2"/>
  <c r="H75" i="2"/>
  <c r="G75" i="2"/>
  <c r="F75" i="2"/>
  <c r="E75" i="2"/>
  <c r="D75" i="2"/>
  <c r="H74" i="2"/>
  <c r="G74" i="2"/>
  <c r="F74" i="2"/>
  <c r="E74" i="2"/>
  <c r="D74" i="2"/>
  <c r="H65" i="2"/>
  <c r="G65" i="2"/>
  <c r="F65" i="2"/>
  <c r="E65" i="2"/>
  <c r="D65" i="2"/>
  <c r="H64" i="2"/>
  <c r="H43" i="2"/>
  <c r="G43" i="2"/>
  <c r="F43" i="2"/>
  <c r="E43" i="2"/>
  <c r="D43" i="2"/>
  <c r="H42" i="2"/>
  <c r="H40" i="2"/>
  <c r="G40" i="2"/>
  <c r="F40" i="2"/>
  <c r="E40" i="2"/>
  <c r="D40" i="2"/>
  <c r="H39" i="2"/>
  <c r="H37" i="2"/>
  <c r="G37" i="2"/>
  <c r="F37" i="2"/>
  <c r="E37" i="2"/>
  <c r="D37" i="2"/>
  <c r="H36" i="2"/>
  <c r="H34" i="2"/>
  <c r="G34" i="2"/>
  <c r="F34" i="2"/>
  <c r="E34" i="2"/>
  <c r="D34" i="2"/>
  <c r="H33" i="2"/>
  <c r="H31" i="2"/>
  <c r="G31" i="2"/>
  <c r="F31" i="2"/>
  <c r="E31" i="2"/>
  <c r="D31" i="2"/>
  <c r="H30" i="2"/>
  <c r="H23" i="2"/>
  <c r="G23" i="2"/>
  <c r="F23" i="2"/>
  <c r="E23" i="2"/>
  <c r="D23" i="2"/>
  <c r="H22" i="2"/>
  <c r="E42" i="1"/>
  <c r="C42" i="1"/>
  <c r="E40" i="1"/>
  <c r="C40" i="1"/>
  <c r="C39" i="1"/>
  <c r="I38" i="1"/>
  <c r="C38" i="1"/>
  <c r="I37" i="1"/>
  <c r="C37" i="1"/>
  <c r="I36" i="1"/>
  <c r="C36" i="1"/>
  <c r="I35" i="1"/>
  <c r="C35" i="1"/>
  <c r="I34" i="1"/>
  <c r="E32" i="1"/>
  <c r="C32" i="1"/>
  <c r="C31" i="1"/>
  <c r="C30" i="1"/>
</calcChain>
</file>

<file path=xl/sharedStrings.xml><?xml version="1.0" encoding="utf-8"?>
<sst xmlns="http://schemas.openxmlformats.org/spreadsheetml/2006/main" count="534" uniqueCount="210">
  <si>
    <t>СВОДКА ЗАТРАТ</t>
  </si>
  <si>
    <t>P_0323</t>
  </si>
  <si>
    <t>(идентификатор инвестиционного проекта)</t>
  </si>
  <si>
    <t>Реконструкция ВЛ-0,4 кВ от ЦРП-2 (протяженностью 3,136 км, в т.ч. демонтаж 2,5км, установка приборов учета 257 т.у.)</t>
  </si>
  <si>
    <t>(наименование стройки)</t>
  </si>
  <si>
    <t>№ п/п</t>
  </si>
  <si>
    <t>Наименование затрат</t>
  </si>
  <si>
    <t>Объектов производственного назначения, тыс. руб.</t>
  </si>
  <si>
    <t>2025 год</t>
  </si>
  <si>
    <t>Сметная стоимость:</t>
  </si>
  <si>
    <t>Письмо Минэкономразвития РФ № 35132-ПК/Д03и от 02.10.2024</t>
  </si>
  <si>
    <t>1.1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</si>
  <si>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</si>
  <si>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</si>
  <si>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</si>
  <si>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</si>
  <si>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>1.2</t>
  </si>
  <si>
    <t xml:space="preserve">  оборудования</t>
  </si>
  <si>
    <t>1.3</t>
  </si>
  <si>
    <t xml:space="preserve">  прочих затрат</t>
  </si>
  <si>
    <t>Сметная стоимость всего, в том числе:</t>
  </si>
  <si>
    <t>2.1</t>
  </si>
  <si>
    <t xml:space="preserve">  НДС (20%)</t>
  </si>
  <si>
    <t>Итого, сметная стоимость в прогнозном уровне цен*)</t>
  </si>
  <si>
    <t>2026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</si>
  <si>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</si>
  <si>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</si>
  <si>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</si>
  <si>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</si>
  <si>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</si>
  <si>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</si>
  <si>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</si>
  <si>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</si>
  <si>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</si>
  <si>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</si>
  <si>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</si>
  <si>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</si>
  <si>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</si>
  <si>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</si>
  <si>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</si>
  <si>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ОСР-107-02-01</t>
  </si>
  <si>
    <t>Реконструкция ВЛ одноцепная</t>
  </si>
  <si>
    <t>ОСР-518-02-01</t>
  </si>
  <si>
    <t>Строительно-монтажные работы КЛ-0,4кВ 0,115км</t>
  </si>
  <si>
    <t>ЛС-3</t>
  </si>
  <si>
    <t>Учет электроэнергии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</si>
  <si>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</si>
  <si>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</si>
  <si>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</si>
  <si>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</si>
  <si>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</si>
  <si>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</si>
  <si>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</si>
  <si>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</si>
  <si>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</si>
  <si>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</si>
  <si>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</si>
  <si>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</si>
  <si>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</si>
  <si>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 19.06.2020 Пр.1 п.39.2</t>
  </si>
  <si>
    <t>Затраты на строительство титульных ВЗиС,исп.при опред.сметной стоим. строительства ОКС 2,5%*0,8= 2%</t>
  </si>
  <si>
    <t>332/пр_19.06.2020_Пр.1 п.39.2</t>
  </si>
  <si>
    <t>Средства на строительство и разборку титул.врем.зданий и сооружений 2,5%*0,8=2% 2%</t>
  </si>
  <si>
    <t>Затраты на строительство титульных ВЗиС исп. при определении сметной стоимости строительства ОКС</t>
  </si>
  <si>
    <t>Итого по Главе 8</t>
  </si>
  <si>
    <t>Итого по Главам 1-8</t>
  </si>
  <si>
    <t>Глава 9. Прочие работы и затраты</t>
  </si>
  <si>
    <t>ОСР-107-09-01</t>
  </si>
  <si>
    <t>325/пр 25.05.2021 Пр.1 п.50 Пр.4 п.67</t>
  </si>
  <si>
    <t>Дополнительные затраты при производстве работ в зимнее время по видам ОКС, 2,9 х 0, 9 = 2,61%</t>
  </si>
  <si>
    <t>Письмо Госстроя №1336-ВК/1</t>
  </si>
  <si>
    <t>Премия за ввод 2,17%</t>
  </si>
  <si>
    <t>Перебазировка спецтехники</t>
  </si>
  <si>
    <t>Командировочные расходы</t>
  </si>
  <si>
    <t>ОСР-518-09-01</t>
  </si>
  <si>
    <t>Пусконаладочные работы КЛ-0,4кВ 0,115км</t>
  </si>
  <si>
    <t>325/пр_25.05.2021_Пр.1 п.50_Пр.4 п.67</t>
  </si>
  <si>
    <t>Дополнительные затраты при производстве строительно-монтажных работ в зимнее время, 2,9%х0, 9= 2,61%</t>
  </si>
  <si>
    <t>ЛС-5</t>
  </si>
  <si>
    <t>ПНР</t>
  </si>
  <si>
    <t>Итого по Главе 9</t>
  </si>
  <si>
    <t>Итого по Главам 1-9</t>
  </si>
  <si>
    <t>Глава 10. Содержание службы заказчика. Строительный контроль</t>
  </si>
  <si>
    <t>Итого по Главе 10</t>
  </si>
  <si>
    <t>Итого по Главам 1-10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</si>
  <si>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</si>
  <si>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ОСР-107-12-01</t>
  </si>
  <si>
    <t>Проектные работы и изыскательские работы</t>
  </si>
  <si>
    <t>ОСР-518-12-01</t>
  </si>
  <si>
    <t>Проектные и изыскательские работы</t>
  </si>
  <si>
    <t>Смета</t>
  </si>
  <si>
    <t>ПИР</t>
  </si>
  <si>
    <t>Итого по Главе 12</t>
  </si>
  <si>
    <t>Итого по Главам 1-12</t>
  </si>
  <si>
    <t>Непредвиденные затраты</t>
  </si>
  <si>
    <t>Приказ от 4.08.2020 № 421/пр п.179б</t>
  </si>
  <si>
    <t>Непредвиденные затраты для объектов капитального строительства производственного назначения, линейных объектов - 3%</t>
  </si>
  <si>
    <t>Итого "Непредвиденные затраты"</t>
  </si>
  <si>
    <t>Итого с учетом "Непредвиденные затраты"</t>
  </si>
  <si>
    <t>Налоги и обязательные платежи</t>
  </si>
  <si>
    <t>№ 303-ФЗ от 3.08.2018</t>
  </si>
  <si>
    <t>НДС - 20%</t>
  </si>
  <si>
    <t>Итого "Налоги и обязательные платежи"</t>
  </si>
  <si>
    <t>Итого по сводному расчету</t>
  </si>
  <si>
    <t>Форма № 3</t>
  </si>
  <si>
    <t>Наименование стройки</t>
  </si>
  <si>
    <t>ОБЪЕКТНЫЙ СМЕТНЫЙ РАСЧЕТ № ОСР 107-02-01</t>
  </si>
  <si>
    <t>Наименование сметы</t>
  </si>
  <si>
    <t>Реконструкция ВЛ-0,4 кВ от КТП Пер 719/2х630 кВА Сызранский район Самарская область</t>
  </si>
  <si>
    <t>Наименование локальных сметных расчетов (смет), затрат</t>
  </si>
  <si>
    <t>ЛС-107-01</t>
  </si>
  <si>
    <t>Итого</t>
  </si>
  <si>
    <t>ОБЪЕКТНЫЙ СМЕТНЫЙ РАСЧЕТ № ОСР 107-07-01</t>
  </si>
  <si>
    <t>ЛС-107-09-01</t>
  </si>
  <si>
    <t>ПНР ВЛИ-0,4 кВ</t>
  </si>
  <si>
    <t>ОБЪЕКТНЫЙ СМЕТНЫЙ РАСЧЕТ № ОСР 12-01</t>
  </si>
  <si>
    <t>Проектные работы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</si>
  <si>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</si>
  <si>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ОБЪЕКТНЫЙ СМЕТНЫЙ РАСЧЕТ № ОСР 518-02-01</t>
  </si>
  <si>
    <t>Реконструкция КЛ-0,4 кВ от КТП Сок 306/250кВА Красноярский район Самарская область</t>
  </si>
  <si>
    <t>ЛС-518-2</t>
  </si>
  <si>
    <t>Коммерческий учет</t>
  </si>
  <si>
    <t>ОБЪЕКТНЫЙ СМЕТНЫЙ РАСЧЕТ № ОСР 518-09-01</t>
  </si>
  <si>
    <t>Пусконаладочные работы</t>
  </si>
  <si>
    <t>ЛС-518-4</t>
  </si>
  <si>
    <t>ПНР Коммерческий учет</t>
  </si>
  <si>
    <t>ОБЪЕКТНЫЙ СМЕТНЫЙ РАСЧЕТ № ОСР 518-12-01</t>
  </si>
  <si>
    <t>ОБЪЕКТНЫЙ СМЕТНЫЙ РАСЧЕТ № ОСР 1-02-01</t>
  </si>
  <si>
    <t>"Реконструкция ВЛ-0,4 кВ Ф-1, Ф-2 от КТП СРГ-2104/250кВА Сергиевский район Самарская область</t>
  </si>
  <si>
    <t>ОБЪЕКТНЫЙ СМЕТНЫЙ РАСЧЕТ № ОСР 1-09-01</t>
  </si>
  <si>
    <t>Реконструкция ВЛ-0,4 кВ Ф-1, Ф-2 от КТП СРГ-2104/250кВА Сергиевский район Самарская область</t>
  </si>
  <si>
    <t>ПНР КУ</t>
  </si>
  <si>
    <t>ОБЪЕКТНЫЙ СМЕТНЫЙ РАСЧЕТ № ОСР 1-12-01</t>
  </si>
  <si>
    <t>ЛС-518-1</t>
  </si>
  <si>
    <t>КЛ-0,4кВ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</si>
  <si>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</si>
  <si>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</si>
  <si>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</si>
  <si>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</si>
  <si>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</si>
  <si>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</si>
  <si>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</si>
  <si>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</si>
  <si>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107-02-01</t>
  </si>
  <si>
    <t>Строительные работы</t>
  </si>
  <si>
    <t>Монтажные работы</t>
  </si>
  <si>
    <t>Оборудование</t>
  </si>
  <si>
    <t>Прочие</t>
  </si>
  <si>
    <t>км</t>
  </si>
  <si>
    <t>"Реконструкция ВЛ-0,4 кВ от КТП Пер 719/2х630 кВА" Сызранский район Самарская область</t>
  </si>
  <si>
    <t>ОСР 107-07-01</t>
  </si>
  <si>
    <t>ОСР 12-01</t>
  </si>
  <si>
    <t>ОСР 518-12-01</t>
  </si>
  <si>
    <t>Установка нескольких трехфазных приборов учета в существующем шкафу с организацией связи по радиоинтерфейсу 0.4 кВ</t>
  </si>
  <si>
    <t>шт</t>
  </si>
  <si>
    <t>"Реконструкция КЛ-0,4 кВ от КТП Сок 306/250кВА" Красноярский район Самарская область</t>
  </si>
  <si>
    <t>Вырубка (расширение, расчистку) просеки ВЛ</t>
  </si>
  <si>
    <t>км2</t>
  </si>
  <si>
    <t>ОСР 1-12-01</t>
  </si>
  <si>
    <t>Установка трехфазного прибора учета полукосвенного включения с установкой ТТ в распределительном устройстве 0.4 кВ</t>
  </si>
  <si>
    <t>Реконструкция ВЛ-0,4 кВ Ф-1, Ф-2 от КТП СРГ 2104/250 кВА Сергиевский район Самарская область</t>
  </si>
  <si>
    <t>ОСР 518-02-01</t>
  </si>
  <si>
    <t>ОСР 518-09-01</t>
  </si>
  <si>
    <t>ОСР 1-02-01</t>
  </si>
  <si>
    <t>ОСР 1-09-01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</si>
  <si>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</si>
  <si>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</si>
  <si>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</si>
  <si>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</si>
  <si>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</si>
  <si>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</si>
  <si>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</si>
  <si>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</si>
  <si>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</si>
  <si>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</si>
  <si>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</si>
  <si>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Стойка ж/б СВ110-5</t>
  </si>
  <si>
    <t>Стойка ж/б СВ95-3</t>
  </si>
  <si>
    <t>Стойка ж/б СНЦс-5,1-11,5</t>
  </si>
  <si>
    <t>Провод самонесущий изолированный СИП-2 3х95+1х95+1х25</t>
  </si>
  <si>
    <t>Однофазный Split-счётчик электроэнергии, класс точности 1,непосредственного включения U=220В, 5(80)А, с кронштейном AD11S.M1.1-FL-R (1-3-1)</t>
  </si>
  <si>
    <t>Счетчик активной и реактивной энергии трехфазный трансформаторного включения  5(10)А AD13А.3-LRs-Z-2r-JW (3-6-1)</t>
  </si>
  <si>
    <t>Маршрутизатор RTR8A.LRsGE-2-1RUFG (DC1S.2-1)</t>
  </si>
  <si>
    <t>Счетчик активной и реактивной энергии трехфазный электронный 4-х проводный, класс точности 1,0, прямого включения  10(100)А AD13А.M1.2-FLRs-R (2-20-1)</t>
  </si>
  <si>
    <t>Трансформатор тока ТТИ-40-400/5</t>
  </si>
  <si>
    <t>Трансформатор тока ТТИ-30-100/5</t>
  </si>
  <si>
    <t>Трансформатор тока ТТИ-30-200/5</t>
  </si>
  <si>
    <t>Трансформатор тока ТТИ-30-300/5</t>
  </si>
  <si>
    <t>Счётчик трехфазный AD13А.3-LRs-Z-2r-JW (3-6-1)</t>
  </si>
  <si>
    <t>Счётчик однофазный AD11S.М1.1-FL-R (1-3-1)</t>
  </si>
  <si>
    <t>Счётчик трехфазный AD13S.М1.1-FL-R (1-3-1)</t>
  </si>
  <si>
    <t>Счётчик трехфазный AD13А.М1.2-FLRs-R (2-20-1)</t>
  </si>
  <si>
    <t>Дисплей CIU8.B-4-1</t>
  </si>
  <si>
    <t>УСПД RTR 8A.LRsGE-2-1-RUFG (DC1S.2-1)</t>
  </si>
  <si>
    <t>Трансформатор тока Т-0,66 0,5 150/5</t>
  </si>
  <si>
    <t>Трансформатор тока Т-0,66 0,5 400/5</t>
  </si>
  <si>
    <t>ФСБЦ-05.1.02.07-0066</t>
  </si>
  <si>
    <t>ФСБЦ-21.2.01.01-0038</t>
  </si>
  <si>
    <t>Реконструкция ВЛ-0,4 кВ от ЦРП-2 (протяженностью 3,136 км, в т.ч. демонтаж 2,5км, установка приборов учета 257 т.у.)</t>
  </si>
  <si>
    <t>Реконструкция ВЛ-0,4 кВ от ЦРП-2 (протяженностью 3,136 км, в т.ч. демонтаж 2,5км, установка приборов учета 257 т.у.)</t>
  </si>
  <si>
    <t>Реконструкция ВЛ-0,4 кВ от ЦРП-2 (протяженностью 3,136 км, в т.ч. демонтаж 2,5км, установка приборов учета 257 т.у.)</t>
  </si>
  <si>
    <t>Реконструкция ВЛ-0,4 кВ от ЦРП-2 (протяженностью 3,136 км, в т.ч. демонтаж 2,5км, установка приборов учета 257 т.у.)</t>
  </si>
  <si>
    <t>Реконструкция ВЛ-0,4 кВ от ЦРП-2 (протяженностью 3,136 км, в т.ч. демонтаж 2,5км, установка приборов учета 257 т.у.)</t>
  </si>
  <si>
    <t>Реконструкция ВЛ-0,4 кВ от ЦРП-2 (протяженностью 3,136 км, в т.ч. демонтаж 2,5км, установка приборов учета 257 т.у.)</t>
  </si>
  <si>
    <t>Реконструкция ВЛ-0,4 кВ от ЦРП-2 (протяженностью 3,136 км, в т.ч. демонтаж 2,5км, установка приборов учета 257 т.у.)</t>
  </si>
  <si>
    <t>Реконструкция ВЛ-0,4 кВ от ЦРП-2 (протяженностью 3,136 км, в т.ч. демонтаж 2,5км, установка приборов учета 257 т.у.)</t>
  </si>
  <si>
    <t>Реконструкция ВЛ-0,4 кВ от ЦРП-2 (протяженностью 3,136 км, в т.ч. демонтаж 2,5км, установка приборов учета 257 т.у.)</t>
  </si>
  <si>
    <t>Реконструкция ВЛ-0,4 кВ от ЦРП-2 (протяженностью 3,136 км, в т.ч. демонтаж 2,5км, установка приборов учета 257 т.у.)</t>
  </si>
  <si>
    <t>Реконструкция ВЛ-0,4 кВ от ЦРП-2 (протяженностью 3,136 км, в т.ч. демонтаж 2,5км, установка приборов учета 257 т.у.)</t>
  </si>
  <si>
    <t>Реконструкция ВЛ-0,4 кВ от ЦРП-2 (протяженностью 3,136 км, в т.ч. демонтаж 2,5км, установка приборов учета 257 т.у.)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</si>
</sst>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164" formatCode="_-* #\ ##0.00_-;\-* #\ ##0.00_-;_-* &quot;-&quot;??_-;_-@_-"/>
    <numFmt numFmtId="168" formatCode="#\ ##0.00"/>
    <numFmt numFmtId="169" formatCode="#\ ##0"/>
    <numFmt numFmtId="170" formatCode="_-* #\ ##0.00000\ _₽_-;\-* #\ ##0.00000\ _₽_-;_-* &quot;-&quot;?????\ _₽_-;_-@_-"/>
    <numFmt numFmtId="171" formatCode="###\ ###\ ###\ ##0.00"/>
    <numFmt numFmtId="172" formatCode="#\ ##0.00000"/>
    <numFmt numFmtId="173" formatCode="_-* #\ ##0.00\ _₽_-;\-* #\ ##0.00\ _₽_-;_-* &quot;-&quot;??\ _₽_-;_-@_-"/>
    <numFmt numFmtId="174" formatCode="_-* #\ ##0.00000\ _₽_-;\-* #\ ##0.00000\ _₽_-;_-* &quot;-&quot;??\ _₽_-;_-@_-"/>
    <numFmt numFmtId="175" formatCode="_-* #\ ##0.0000\ _₽_-;\-* #\ ##0.0000\ _₽_-;_-* &quot;-&quot;??\ _₽_-;_-@_-"/>
    <numFmt numFmtId="176" formatCode="_-* #\ ##0.0_-;\-* #\ ##0.0_-;_-* &quot;-&quot;??_-;_-@_-"/>
    <numFmt numFmtId="177" formatCode="_-* #\ ##0.00\ _₽_-;\-* #\ ##0.00\ _₽_-;_-* &quot;-&quot;?????\ _₽_-;_-@_-"/>
    <numFmt numFmtId="178" formatCode="#\ ##0.000000"/>
    <numFmt numFmtId="179" formatCode="_-* #\ ##0.00000000_-;\-* #\ ##0.00000000_-;_-* &quot;-&quot;??_-;_-@_-"/>
    <numFmt numFmtId="182" formatCode="0.000"/>
  </numFmts>
  <fonts count="18">
    <font>
      <sz val="11"/>
      <color rgb="FF000000"/>
      <name val="Calibri"/>
      <charset val="134"/>
      <scheme val="minor"/>
    </font>
    <font>
      <sz val="11"/>
      <color rgb="FF000000"/>
      <name val="Times New Roman"/>
      <charset val="204"/>
    </font>
    <font>
      <b/>
      <sz val="11"/>
      <color rgb="FF000000"/>
      <name val="Times New Roman"/>
      <charset val="204"/>
    </font>
    <font>
      <sz val="12"/>
      <color rgb="FF000000"/>
      <name val="Times New Roman"/>
      <charset val="204"/>
    </font>
    <font>
      <sz val="14"/>
      <color rgb="FF000000"/>
      <name val="Times New Roman"/>
      <charset val="134"/>
    </font>
    <font>
      <b/>
      <sz val="20"/>
      <color rgb="FF000000"/>
      <name val="Times New Roman"/>
      <charset val="134"/>
    </font>
    <font>
      <b/>
      <sz val="14"/>
      <color rgb="FF000000"/>
      <name val="Times New Roman"/>
      <charset val="134"/>
    </font>
    <font>
      <i/>
      <sz val="14"/>
      <color rgb="FF000000"/>
      <name val="Times New Roman"/>
      <charset val="134"/>
    </font>
    <font>
      <sz val="12"/>
      <color rgb="FFFF0000"/>
      <name val="Times New Roman"/>
      <charset val="204"/>
    </font>
    <font>
      <sz val="11"/>
      <color rgb="FF000000"/>
      <name val="Arial"/>
      <charset val="204"/>
    </font>
    <font>
      <b/>
      <sz val="12"/>
      <color rgb="FF000000"/>
      <name val="Times New Roman"/>
      <charset val="204"/>
    </font>
    <font>
      <i/>
      <sz val="12"/>
      <color rgb="FF000000"/>
      <name val="Times New Roman"/>
      <charset val="204"/>
    </font>
    <font>
      <sz val="16"/>
      <color rgb="FF000000"/>
      <name val="Times New Roman"/>
      <charset val="204"/>
    </font>
    <font>
      <sz val="12"/>
      <name val="Times New Roman"/>
      <charset val="204"/>
    </font>
    <font>
      <b/>
      <sz val="12"/>
      <name val="Times New Roman"/>
      <charset val="204"/>
    </font>
    <font>
      <sz val="12"/>
      <color theme="0"/>
      <name val="Times New Roman"/>
      <charset val="204"/>
    </font>
    <font>
      <sz val="11"/>
      <name val="Arial"/>
      <charset val="134"/>
    </font>
    <font>
      <sz val="11"/>
      <color rgb="FF000000"/>
      <name val="Calibri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5">
    <xf numFmtId="0" fontId="0" fillId="0" borderId="0"/>
    <xf numFmtId="164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0" fontId="16" fillId="0" borderId="0"/>
    <xf numFmtId="0" fontId="16" fillId="0" borderId="0"/>
  </cellStyleXfs>
  <cellXfs count="104">
    <xf numFmtId="0" fontId="0" fillId="0" borderId="0" xfId="0"/>
    <xf numFmtId="0" fontId="1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right" vertical="center"/>
    </xf>
    <xf numFmtId="0" fontId="1" fillId="0" borderId="1" xfId="0" applyFont="1" applyBorder="1" applyAlignment="1">
      <alignment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168" fontId="4" fillId="0" borderId="1" xfId="0" applyNumberFormat="1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2" fontId="4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/>
    <xf numFmtId="0" fontId="10" fillId="0" borderId="0" xfId="0" applyFont="1" applyAlignment="1">
      <alignment horizontal="right" vertical="center"/>
    </xf>
    <xf numFmtId="0" fontId="3" fillId="0" borderId="0" xfId="0" applyFont="1" applyAlignment="1">
      <alignment horizontal="left" vertical="center"/>
    </xf>
    <xf numFmtId="0" fontId="11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49" fontId="10" fillId="0" borderId="0" xfId="0" applyNumberFormat="1" applyFont="1" applyAlignment="1">
      <alignment horizontal="center" vertical="center"/>
    </xf>
    <xf numFmtId="0" fontId="3" fillId="0" borderId="2" xfId="0" applyFont="1" applyBorder="1" applyAlignment="1">
      <alignment vertical="center" wrapText="1"/>
    </xf>
    <xf numFmtId="0" fontId="3" fillId="0" borderId="0" xfId="0" applyFont="1" applyAlignment="1">
      <alignment horizontal="right" vertical="center"/>
    </xf>
    <xf numFmtId="169" fontId="3" fillId="0" borderId="1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170" fontId="3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2" fontId="3" fillId="0" borderId="0" xfId="0" applyNumberFormat="1" applyFont="1" applyAlignment="1">
      <alignment vertical="center"/>
    </xf>
    <xf numFmtId="0" fontId="11" fillId="0" borderId="0" xfId="0" applyFont="1" applyAlignment="1">
      <alignment vertical="center"/>
    </xf>
    <xf numFmtId="168" fontId="10" fillId="0" borderId="0" xfId="0" applyNumberFormat="1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 wrapText="1"/>
    </xf>
    <xf numFmtId="168" fontId="10" fillId="0" borderId="1" xfId="0" applyNumberFormat="1" applyFont="1" applyBorder="1" applyAlignment="1">
      <alignment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71" fontId="3" fillId="0" borderId="1" xfId="0" applyNumberFormat="1" applyFont="1" applyBorder="1" applyAlignment="1">
      <alignment vertical="center" wrapText="1"/>
    </xf>
    <xf numFmtId="164" fontId="3" fillId="0" borderId="1" xfId="0" applyNumberFormat="1" applyFont="1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171" fontId="11" fillId="0" borderId="1" xfId="0" applyNumberFormat="1" applyFont="1" applyBorder="1" applyAlignment="1">
      <alignment vertical="center" wrapText="1"/>
    </xf>
    <xf numFmtId="168" fontId="3" fillId="0" borderId="1" xfId="0" applyNumberFormat="1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172" fontId="10" fillId="0" borderId="0" xfId="0" applyNumberFormat="1" applyFont="1" applyAlignment="1">
      <alignment horizontal="left" vertical="center"/>
    </xf>
    <xf numFmtId="0" fontId="13" fillId="0" borderId="1" xfId="3" applyFont="1" applyBorder="1" applyAlignment="1">
      <alignment horizontal="center" vertical="center" wrapText="1"/>
    </xf>
    <xf numFmtId="0" fontId="8" fillId="0" borderId="0" xfId="4" applyFont="1" applyAlignment="1">
      <alignment vertical="center"/>
    </xf>
    <xf numFmtId="0" fontId="13" fillId="0" borderId="0" xfId="4" applyFont="1" applyAlignment="1">
      <alignment vertical="center"/>
    </xf>
    <xf numFmtId="0" fontId="13" fillId="0" borderId="1" xfId="3" applyFont="1" applyBorder="1" applyAlignment="1">
      <alignment horizontal="left" vertical="center" wrapText="1"/>
    </xf>
    <xf numFmtId="168" fontId="13" fillId="0" borderId="1" xfId="3" applyNumberFormat="1" applyFont="1" applyBorder="1" applyAlignment="1">
      <alignment horizontal="center" vertical="center" wrapText="1"/>
    </xf>
    <xf numFmtId="49" fontId="13" fillId="0" borderId="1" xfId="3" applyNumberFormat="1" applyFont="1" applyBorder="1" applyAlignment="1">
      <alignment horizontal="center" vertical="center" wrapText="1"/>
    </xf>
    <xf numFmtId="173" fontId="13" fillId="0" borderId="1" xfId="3" applyNumberFormat="1" applyFont="1" applyBorder="1" applyAlignment="1">
      <alignment vertical="center" wrapText="1"/>
    </xf>
    <xf numFmtId="173" fontId="8" fillId="0" borderId="0" xfId="4" applyNumberFormat="1" applyFont="1" applyAlignment="1">
      <alignment vertical="center"/>
    </xf>
    <xf numFmtId="0" fontId="13" fillId="2" borderId="0" xfId="4" applyFont="1" applyFill="1" applyAlignment="1">
      <alignment horizontal="center" vertical="center" wrapText="1"/>
    </xf>
    <xf numFmtId="0" fontId="13" fillId="2" borderId="0" xfId="4" applyFont="1" applyFill="1" applyAlignment="1">
      <alignment horizontal="right" vertical="center"/>
    </xf>
    <xf numFmtId="2" fontId="0" fillId="3" borderId="0" xfId="0" applyNumberFormat="1" applyFill="1"/>
    <xf numFmtId="164" fontId="13" fillId="0" borderId="1" xfId="1" applyFont="1" applyFill="1" applyBorder="1" applyAlignment="1">
      <alignment vertical="center" wrapText="1"/>
    </xf>
    <xf numFmtId="174" fontId="8" fillId="0" borderId="0" xfId="4" applyNumberFormat="1" applyFont="1" applyAlignment="1">
      <alignment vertical="center"/>
    </xf>
    <xf numFmtId="170" fontId="8" fillId="0" borderId="0" xfId="4" applyNumberFormat="1" applyFont="1" applyAlignment="1">
      <alignment vertical="center"/>
    </xf>
    <xf numFmtId="175" fontId="8" fillId="0" borderId="0" xfId="4" applyNumberFormat="1" applyFont="1" applyAlignment="1">
      <alignment vertical="center"/>
    </xf>
    <xf numFmtId="176" fontId="13" fillId="0" borderId="1" xfId="1" applyNumberFormat="1" applyFont="1" applyFill="1" applyBorder="1" applyAlignment="1">
      <alignment vertical="center" wrapText="1"/>
    </xf>
    <xf numFmtId="177" fontId="15" fillId="0" borderId="0" xfId="4" applyNumberFormat="1" applyFont="1" applyAlignment="1">
      <alignment vertical="center"/>
    </xf>
    <xf numFmtId="10" fontId="8" fillId="0" borderId="0" xfId="2" applyNumberFormat="1" applyFont="1" applyFill="1" applyAlignment="1">
      <alignment vertical="center"/>
    </xf>
    <xf numFmtId="0" fontId="13" fillId="2" borderId="0" xfId="3" applyFont="1" applyFill="1" applyAlignment="1">
      <alignment horizontal="right" vertical="center"/>
    </xf>
    <xf numFmtId="170" fontId="15" fillId="0" borderId="0" xfId="3" applyNumberFormat="1" applyFont="1" applyAlignment="1">
      <alignment horizontal="left" vertical="center"/>
    </xf>
    <xf numFmtId="0" fontId="8" fillId="0" borderId="0" xfId="3" applyFont="1" applyAlignment="1">
      <alignment horizontal="left" vertical="center"/>
    </xf>
    <xf numFmtId="170" fontId="15" fillId="0" borderId="0" xfId="4" applyNumberFormat="1" applyFont="1" applyAlignment="1">
      <alignment vertical="center"/>
    </xf>
    <xf numFmtId="168" fontId="8" fillId="0" borderId="0" xfId="4" applyNumberFormat="1" applyFont="1" applyAlignment="1">
      <alignment vertical="center"/>
    </xf>
    <xf numFmtId="164" fontId="13" fillId="0" borderId="1" xfId="1" applyFont="1" applyFill="1" applyBorder="1" applyAlignment="1">
      <alignment horizontal="center" vertical="center" wrapText="1"/>
    </xf>
    <xf numFmtId="0" fontId="15" fillId="0" borderId="0" xfId="4" applyFont="1" applyAlignment="1">
      <alignment vertical="center"/>
    </xf>
    <xf numFmtId="178" fontId="8" fillId="0" borderId="0" xfId="4" applyNumberFormat="1" applyFont="1" applyAlignment="1">
      <alignment vertical="center"/>
    </xf>
    <xf numFmtId="0" fontId="13" fillId="0" borderId="0" xfId="3" applyFont="1" applyAlignment="1">
      <alignment horizontal="left" vertical="center"/>
    </xf>
    <xf numFmtId="177" fontId="8" fillId="0" borderId="0" xfId="4" applyNumberFormat="1" applyFont="1" applyAlignment="1">
      <alignment vertical="center"/>
    </xf>
    <xf numFmtId="2" fontId="13" fillId="2" borderId="0" xfId="4" applyNumberFormat="1" applyFont="1" applyFill="1" applyAlignment="1">
      <alignment horizontal="center" vertical="center"/>
    </xf>
    <xf numFmtId="164" fontId="13" fillId="2" borderId="0" xfId="1" applyFont="1" applyFill="1" applyAlignment="1">
      <alignment horizontal="center" vertical="center"/>
    </xf>
    <xf numFmtId="179" fontId="13" fillId="2" borderId="0" xfId="1" applyNumberFormat="1" applyFont="1" applyFill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2" fillId="0" borderId="2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14" fillId="0" borderId="3" xfId="3" applyFont="1" applyBorder="1" applyAlignment="1">
      <alignment horizontal="center" vertical="center" wrapText="1"/>
    </xf>
    <xf numFmtId="0" fontId="14" fillId="0" borderId="4" xfId="3" applyFont="1" applyBorder="1" applyAlignment="1">
      <alignment horizontal="center" vertical="center" wrapText="1"/>
    </xf>
    <xf numFmtId="0" fontId="14" fillId="0" borderId="5" xfId="3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182" fontId="13" fillId="0" borderId="1" xfId="1" applyNumberFormat="1" applyFont="1" applyFill="1" applyBorder="1" applyAlignment="1">
      <alignment horizontal="left" vertical="center" wrapText="1" indent="18"/>
    </xf>
    <xf numFmtId="182" fontId="14" fillId="0" borderId="1" xfId="1" applyNumberFormat="1" applyFont="1" applyFill="1" applyBorder="1" applyAlignment="1">
      <alignment horizontal="left" vertical="center" wrapText="1" indent="18"/>
    </xf>
  </cellXfs>
  <cellStyles count="5">
    <cellStyle name="Normal" xfId="3" xr:uid="{00000000-0005-0000-0000-000031000000}"/>
    <cellStyle name="Обычный" xfId="0" builtinId="0"/>
    <cellStyle name="Обычный 2" xfId="4" xr:uid="{00000000-0005-0000-0000-000032000000}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Geor" typeface="Sylfaen"/>
      </a:majorFont>
      <a:minorFont>
        <a:latin typeface="Calibri"/>
        <a:ea typeface=""/>
        <a:cs typeface="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4999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4"/>
  <sheetViews>
    <sheetView tabSelected="1" topLeftCell="A17" zoomScale="90" zoomScaleNormal="90" workbookViewId="0">
      <selection activeCell="C42" activeCellId="1" sqref="C40 C42"/>
    </sheetView>
  </sheetViews>
  <sheetFormatPr defaultColWidth="9" defaultRowHeight="14.4"/>
  <cols>
    <col min="1" max="1" width="10.88671875" customWidth="1"/>
    <col min="2" max="2" width="101.44140625" customWidth="1"/>
    <col min="3" max="3" width="35" customWidth="1"/>
    <col min="4" max="4" width="20.6640625" customWidth="1"/>
    <col min="9" max="9" width="14" customWidth="1"/>
  </cols>
  <sheetData>
    <row r="1" spans="1:3" ht="15.75" customHeight="1">
      <c r="A1" s="23"/>
      <c r="B1" s="23"/>
      <c r="C1" s="23"/>
    </row>
    <row r="2" spans="1:3" ht="15.75" customHeight="1">
      <c r="A2" s="24"/>
      <c r="B2" s="24"/>
      <c r="C2" s="24"/>
    </row>
    <row r="3" spans="1:3" ht="15.75" customHeight="1">
      <c r="A3" s="25"/>
      <c r="B3" s="25"/>
      <c r="C3" s="25"/>
    </row>
    <row r="4" spans="1:3" ht="15.75" customHeight="1">
      <c r="A4" s="24"/>
      <c r="B4" s="24"/>
      <c r="C4" s="24"/>
    </row>
    <row r="5" spans="1:3" ht="15.75" customHeight="1">
      <c r="A5" s="24"/>
      <c r="B5" s="24"/>
      <c r="C5" s="24"/>
    </row>
    <row r="6" spans="1:3" ht="15.75" customHeight="1">
      <c r="A6" s="24"/>
      <c r="B6" s="24"/>
      <c r="C6" s="49"/>
    </row>
    <row r="7" spans="1:3" ht="15.75" customHeight="1">
      <c r="A7" s="24"/>
      <c r="B7" s="24"/>
      <c r="C7" s="24"/>
    </row>
    <row r="8" spans="1:3" ht="15.75" customHeight="1">
      <c r="A8" s="25"/>
      <c r="B8" s="25"/>
      <c r="C8" s="25"/>
    </row>
    <row r="9" spans="1:3" ht="15.75" customHeight="1">
      <c r="A9" s="24"/>
      <c r="B9" s="24"/>
      <c r="C9" s="24"/>
    </row>
    <row r="10" spans="1:3" ht="15.75" customHeight="1">
      <c r="A10" s="24"/>
      <c r="B10" s="24"/>
      <c r="C10" s="24"/>
    </row>
    <row r="11" spans="1:3" ht="15.75" customHeight="1">
      <c r="A11" s="24"/>
      <c r="B11" s="24"/>
      <c r="C11" s="24"/>
    </row>
    <row r="12" spans="1:3" ht="15.75" customHeight="1">
      <c r="A12" s="81" t="s">
        <v>0</v>
      </c>
      <c r="B12" s="81"/>
      <c r="C12" s="81"/>
    </row>
    <row r="13" spans="1:3" ht="15.75" customHeight="1">
      <c r="A13" s="24"/>
      <c r="B13" s="24"/>
      <c r="C13" s="24"/>
    </row>
    <row r="14" spans="1:3" ht="15.75" customHeight="1">
      <c r="A14" s="24"/>
      <c r="B14" s="24"/>
      <c r="C14" s="24"/>
    </row>
    <row r="15" spans="1:3" ht="15.75" customHeight="1">
      <c r="A15" s="24"/>
      <c r="B15" s="24"/>
      <c r="C15" s="24"/>
    </row>
    <row r="16" spans="1:3" ht="20.25" customHeight="1">
      <c r="A16" s="82" t="s">
        <v>1</v>
      </c>
      <c r="B16" s="82"/>
      <c r="C16" s="82"/>
    </row>
    <row r="17" spans="1:9" ht="15.75" customHeight="1">
      <c r="A17" s="83" t="s">
        <v>2</v>
      </c>
      <c r="B17" s="83"/>
      <c r="C17" s="83"/>
    </row>
    <row r="18" spans="1:9" ht="15.75" customHeight="1">
      <c r="A18" s="24"/>
      <c r="B18" s="24"/>
      <c r="C18" s="24"/>
    </row>
    <row r="19" spans="1:9" ht="72" customHeight="1">
      <c r="A19" s="84" t="s">
        <v>3</v>
      </c>
      <c r="B19" s="84"/>
      <c r="C19" s="84"/>
    </row>
    <row r="20" spans="1:9" ht="15.75" customHeight="1">
      <c r="A20" s="83" t="s">
        <v>4</v>
      </c>
      <c r="B20" s="83"/>
      <c r="C20" s="83"/>
    </row>
    <row r="21" spans="1:9" ht="15.75" customHeight="1">
      <c r="A21" s="24"/>
      <c r="B21" s="24"/>
      <c r="C21" s="24"/>
    </row>
    <row r="22" spans="1:9" ht="15.75" customHeight="1">
      <c r="A22" s="24"/>
      <c r="B22" s="24"/>
      <c r="C22" s="24"/>
    </row>
    <row r="23" spans="1:9" ht="47.25" customHeight="1">
      <c r="A23" s="50" t="s">
        <v>5</v>
      </c>
      <c r="B23" s="50" t="s">
        <v>6</v>
      </c>
      <c r="C23" s="50" t="s">
        <v>7</v>
      </c>
      <c r="D23" s="51"/>
      <c r="E23" s="51"/>
      <c r="F23" s="51"/>
      <c r="G23" s="52"/>
      <c r="H23" s="52"/>
      <c r="I23" s="52"/>
    </row>
    <row r="24" spans="1:9" ht="15.75" customHeight="1">
      <c r="A24" s="50">
        <v>1</v>
      </c>
      <c r="B24" s="50">
        <v>2</v>
      </c>
      <c r="C24" s="50">
        <v>3</v>
      </c>
      <c r="D24" s="51"/>
      <c r="E24" s="51"/>
      <c r="F24" s="51"/>
      <c r="G24" s="52"/>
      <c r="H24" s="52"/>
      <c r="I24" s="52"/>
    </row>
    <row r="25" spans="1:9" ht="15.75" customHeight="1">
      <c r="A25" s="85" t="s">
        <v>8</v>
      </c>
      <c r="B25" s="86"/>
      <c r="C25" s="87"/>
      <c r="D25" s="51"/>
      <c r="E25" s="51"/>
      <c r="F25" s="51"/>
      <c r="G25" s="52"/>
      <c r="H25" s="52"/>
      <c r="I25" s="52"/>
    </row>
    <row r="26" spans="1:9" ht="15.75" customHeight="1">
      <c r="A26" s="50">
        <v>1</v>
      </c>
      <c r="B26" s="53" t="s">
        <v>9</v>
      </c>
      <c r="C26" s="54"/>
      <c r="D26" s="51"/>
      <c r="E26" s="51"/>
      <c r="F26" s="51"/>
      <c r="G26" s="52"/>
      <c r="H26" s="52" t="s">
        <v>10</v>
      </c>
      <c r="I26" s="52"/>
    </row>
    <row r="27" spans="1:9" ht="15.75" customHeight="1">
      <c r="A27" s="55" t="s">
        <v>11</v>
      </c>
      <c r="B27" s="53" t="s">
        <v>12</v>
      </c>
      <c r="C27" s="56">
        <v>0</v>
      </c>
      <c r="D27" s="57"/>
      <c r="E27" s="57"/>
      <c r="F27" s="57"/>
      <c r="G27" s="58" t="s">
        <v>13</v>
      </c>
      <c r="H27" s="58" t="s">
        <v>14</v>
      </c>
      <c r="I27" s="58" t="s">
        <v>15</v>
      </c>
    </row>
    <row r="28" spans="1:9" ht="15.75" customHeight="1">
      <c r="A28" s="55" t="s">
        <v>16</v>
      </c>
      <c r="B28" s="53" t="s">
        <v>17</v>
      </c>
      <c r="C28" s="56">
        <v>0</v>
      </c>
      <c r="D28" s="57"/>
      <c r="E28" s="57"/>
      <c r="F28" s="57"/>
      <c r="G28" s="59">
        <v>2019</v>
      </c>
      <c r="H28" s="60">
        <v>106.826398641827</v>
      </c>
      <c r="I28" s="78"/>
    </row>
    <row r="29" spans="1:9" ht="15.75" customHeight="1">
      <c r="A29" s="55" t="s">
        <v>18</v>
      </c>
      <c r="B29" s="53" t="s">
        <v>19</v>
      </c>
      <c r="C29" s="61">
        <v>0</v>
      </c>
      <c r="D29" s="57"/>
      <c r="E29" s="57"/>
      <c r="F29" s="57"/>
      <c r="G29" s="59">
        <v>2020</v>
      </c>
      <c r="H29" s="60">
        <v>105.561885224957</v>
      </c>
      <c r="I29" s="78"/>
    </row>
    <row r="30" spans="1:9" ht="15.75" customHeight="1">
      <c r="A30" s="50">
        <v>2</v>
      </c>
      <c r="B30" s="53" t="s">
        <v>20</v>
      </c>
      <c r="C30" s="61">
        <f>C27+C28+C29</f>
        <v>0</v>
      </c>
      <c r="D30" s="62"/>
      <c r="E30" s="63"/>
      <c r="F30" s="64"/>
      <c r="G30" s="59">
        <v>2021</v>
      </c>
      <c r="H30" s="60">
        <v>104.9354</v>
      </c>
      <c r="I30" s="78"/>
    </row>
    <row r="31" spans="1:9" ht="15.75" customHeight="1">
      <c r="A31" s="55" t="s">
        <v>21</v>
      </c>
      <c r="B31" s="53" t="s">
        <v>22</v>
      </c>
      <c r="C31" s="61">
        <f>C30-ROUND(C30/1.2,5)</f>
        <v>0</v>
      </c>
      <c r="D31" s="57"/>
      <c r="E31" s="63"/>
      <c r="F31" s="57"/>
      <c r="G31" s="59">
        <v>2022</v>
      </c>
      <c r="H31" s="60">
        <v>114.63142733059399</v>
      </c>
      <c r="I31" s="79"/>
    </row>
    <row r="32" spans="1:9" ht="15.6">
      <c r="A32" s="50">
        <v>3</v>
      </c>
      <c r="B32" s="53" t="s">
        <v>23</v>
      </c>
      <c r="C32" s="65">
        <f>C30*I34</f>
        <v>0</v>
      </c>
      <c r="D32" s="57"/>
      <c r="E32" s="66">
        <f>D32-C32</f>
        <v>0</v>
      </c>
      <c r="F32" s="67"/>
      <c r="G32" s="68">
        <v>2023</v>
      </c>
      <c r="H32" s="60">
        <v>109.096466260827</v>
      </c>
      <c r="I32" s="79"/>
    </row>
    <row r="33" spans="1:9" ht="15.6">
      <c r="A33" s="85" t="s">
        <v>24</v>
      </c>
      <c r="B33" s="86"/>
      <c r="C33" s="87"/>
      <c r="D33" s="51"/>
      <c r="E33" s="69"/>
      <c r="F33" s="70"/>
      <c r="G33" s="59">
        <v>2024</v>
      </c>
      <c r="H33" s="60">
        <v>109.113503262205</v>
      </c>
      <c r="I33" s="79"/>
    </row>
    <row r="34" spans="1:9" ht="15.6">
      <c r="A34" s="50">
        <v>1</v>
      </c>
      <c r="B34" s="53" t="s">
        <v>9</v>
      </c>
      <c r="C34" s="54"/>
      <c r="D34" s="51"/>
      <c r="E34" s="71"/>
      <c r="F34" s="72"/>
      <c r="G34" s="59">
        <v>2025</v>
      </c>
      <c r="H34" s="60">
        <v>107.81631706396399</v>
      </c>
      <c r="I34" s="80">
        <f>(H34+100)/200</f>
        <v>1.0390815853198201</v>
      </c>
    </row>
    <row r="35" spans="1:9" ht="15.6">
      <c r="A35" s="55" t="s">
        <v>11</v>
      </c>
      <c r="B35" s="53" t="s">
        <v>12</v>
      </c>
      <c r="C35" s="73">
        <f>ССР!D80+ССР!E80</f>
        <v>36503.708575593402</v>
      </c>
      <c r="D35" s="57"/>
      <c r="E35" s="71"/>
      <c r="F35" s="57"/>
      <c r="G35" s="59">
        <v>2026</v>
      </c>
      <c r="H35" s="60">
        <v>105.262896868962</v>
      </c>
      <c r="I35" s="80">
        <f>(H35+100)/200*H34/100</f>
        <v>1.1065344785145901</v>
      </c>
    </row>
    <row r="36" spans="1:9" ht="15.6">
      <c r="A36" s="55" t="s">
        <v>16</v>
      </c>
      <c r="B36" s="53" t="s">
        <v>17</v>
      </c>
      <c r="C36" s="73">
        <f>ССР!F80</f>
        <v>0</v>
      </c>
      <c r="D36" s="57"/>
      <c r="E36" s="71"/>
      <c r="F36" s="57"/>
      <c r="G36" s="59">
        <v>2027</v>
      </c>
      <c r="H36" s="60">
        <v>104.420897989339</v>
      </c>
      <c r="I36" s="80">
        <f>(H36+100)/200*H35/100*H34/100</f>
        <v>1.1599922999352299</v>
      </c>
    </row>
    <row r="37" spans="1:9" ht="15.6">
      <c r="A37" s="55" t="s">
        <v>18</v>
      </c>
      <c r="B37" s="53" t="s">
        <v>19</v>
      </c>
      <c r="C37" s="73">
        <f>ССР!G80</f>
        <v>3468.5099276850101</v>
      </c>
      <c r="D37" s="57"/>
      <c r="E37" s="71"/>
      <c r="F37" s="57"/>
      <c r="G37" s="59">
        <v>2028</v>
      </c>
      <c r="H37" s="60">
        <v>104.420897989339</v>
      </c>
      <c r="I37" s="80">
        <f>(H37+100)/200*H36/100*H35/100*H34/100</f>
        <v>1.2112743761995599</v>
      </c>
    </row>
    <row r="38" spans="1:9" ht="15.6">
      <c r="A38" s="50">
        <v>2</v>
      </c>
      <c r="B38" s="53" t="s">
        <v>20</v>
      </c>
      <c r="C38" s="73">
        <f>C35+C36+C37</f>
        <v>39972.218503278396</v>
      </c>
      <c r="D38" s="62"/>
      <c r="E38" s="66"/>
      <c r="F38" s="67"/>
      <c r="G38" s="59">
        <v>2029</v>
      </c>
      <c r="H38" s="60">
        <v>104.420897989339</v>
      </c>
      <c r="I38" s="80">
        <f>(H38+100)/200*H37/100*H36/100*H35/100*H34/100</f>
        <v>1.26482358074235</v>
      </c>
    </row>
    <row r="39" spans="1:9" ht="15.6">
      <c r="A39" s="55" t="s">
        <v>21</v>
      </c>
      <c r="B39" s="53" t="s">
        <v>22</v>
      </c>
      <c r="C39" s="61">
        <f>C38-ROUND(C38/1.2,5)</f>
        <v>6662.0364132783698</v>
      </c>
      <c r="D39" s="57"/>
      <c r="E39" s="71"/>
      <c r="F39" s="57"/>
      <c r="G39" s="51"/>
      <c r="H39" s="51"/>
      <c r="I39" s="51"/>
    </row>
    <row r="40" spans="1:9" ht="15.6">
      <c r="A40" s="50">
        <v>3</v>
      </c>
      <c r="B40" s="53" t="s">
        <v>23</v>
      </c>
      <c r="C40" s="102">
        <f>C38*I35</f>
        <v>44230.6379565963</v>
      </c>
      <c r="D40" s="57"/>
      <c r="E40" s="66">
        <f>D40-C40</f>
        <v>-44230.6379565963</v>
      </c>
      <c r="F40" s="67"/>
      <c r="G40" s="51"/>
      <c r="H40" s="51"/>
      <c r="I40" s="51"/>
    </row>
    <row r="41" spans="1:9" ht="15.6">
      <c r="A41" s="50"/>
      <c r="B41" s="53"/>
      <c r="C41" s="73"/>
      <c r="D41" s="57"/>
      <c r="E41" s="74"/>
      <c r="F41" s="57"/>
      <c r="G41" s="51"/>
      <c r="H41" s="51"/>
      <c r="I41" s="51"/>
    </row>
    <row r="42" spans="1:9" ht="15.6">
      <c r="A42" s="50"/>
      <c r="B42" s="53" t="s">
        <v>25</v>
      </c>
      <c r="C42" s="103">
        <f>C40+C32</f>
        <v>44230.6379565963</v>
      </c>
      <c r="D42" s="57"/>
      <c r="E42" s="66">
        <f>D42-C42</f>
        <v>-44230.6379565963</v>
      </c>
      <c r="F42" s="67"/>
      <c r="G42" s="51"/>
      <c r="H42" s="51"/>
      <c r="I42" s="75"/>
    </row>
    <row r="43" spans="1:9" ht="15.6">
      <c r="A43" s="52"/>
      <c r="B43" s="52"/>
      <c r="C43" s="52"/>
      <c r="D43" s="75"/>
      <c r="E43" s="51"/>
      <c r="F43" s="72"/>
      <c r="G43" s="51"/>
      <c r="H43" s="51"/>
      <c r="I43" s="51"/>
    </row>
    <row r="44" spans="1:9" ht="15.6">
      <c r="A44" s="76" t="s">
        <v>26</v>
      </c>
      <c r="B44" s="52"/>
      <c r="C44" s="52"/>
      <c r="D44" s="51"/>
      <c r="E44" s="77"/>
      <c r="F44" s="51"/>
      <c r="G44" s="51"/>
      <c r="H44" s="51"/>
      <c r="I44" s="51"/>
    </row>
  </sheetData>
  <mergeCells count="7">
    <mergeCell ref="A25:C25"/>
    <mergeCell ref="A33:C33"/>
    <mergeCell ref="A12:C12"/>
    <mergeCell ref="A16:C16"/>
    <mergeCell ref="A17:C17"/>
    <mergeCell ref="A19:C19"/>
    <mergeCell ref="A20:C20"/>
  </mergeCells>
  <pageMargins left="0.7" right="0.7" top="0.75" bottom="0.75" header="0.3" footer="0.3"/>
  <pageSetup paperSize="9" orientation="portrait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104</v>
      </c>
    </row>
    <row r="2" spans="1:14" ht="45.75" customHeight="1">
      <c r="A2" s="24"/>
      <c r="B2" s="24" t="s">
        <v>105</v>
      </c>
      <c r="C2" s="84" t="s">
        <v>206</v>
      </c>
      <c r="D2" s="84"/>
      <c r="E2" s="84"/>
      <c r="F2" s="84"/>
      <c r="G2" s="84"/>
      <c r="H2" s="84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129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107</v>
      </c>
      <c r="C7" s="28" t="s">
        <v>130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28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1" t="s">
        <v>5</v>
      </c>
      <c r="B10" s="91" t="s">
        <v>29</v>
      </c>
      <c r="C10" s="91" t="s">
        <v>109</v>
      </c>
      <c r="D10" s="88" t="s">
        <v>31</v>
      </c>
      <c r="E10" s="89"/>
      <c r="F10" s="89"/>
      <c r="G10" s="89"/>
      <c r="H10" s="90"/>
      <c r="J10" s="20"/>
    </row>
    <row r="11" spans="1:14" ht="59.25" customHeight="1">
      <c r="A11" s="91"/>
      <c r="B11" s="91"/>
      <c r="C11" s="91"/>
      <c r="D11" s="2" t="s">
        <v>32</v>
      </c>
      <c r="E11" s="2" t="s">
        <v>33</v>
      </c>
      <c r="F11" s="2" t="s">
        <v>34</v>
      </c>
      <c r="G11" s="2" t="s">
        <v>35</v>
      </c>
      <c r="H11" s="2" t="s">
        <v>36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78</v>
      </c>
      <c r="C13" s="3" t="s">
        <v>131</v>
      </c>
      <c r="D13" s="32">
        <v>0</v>
      </c>
      <c r="E13" s="32">
        <v>0</v>
      </c>
      <c r="F13" s="32">
        <v>0</v>
      </c>
      <c r="G13" s="32">
        <v>1.3464586126717</v>
      </c>
      <c r="H13" s="32">
        <v>1.3464586126717</v>
      </c>
      <c r="J13" s="20"/>
    </row>
    <row r="14" spans="1:14">
      <c r="A14" s="2"/>
      <c r="B14" s="33"/>
      <c r="C14" s="33" t="s">
        <v>111</v>
      </c>
      <c r="D14" s="32">
        <v>0</v>
      </c>
      <c r="E14" s="32">
        <v>0</v>
      </c>
      <c r="F14" s="32">
        <v>0</v>
      </c>
      <c r="G14" s="32">
        <v>1.3464586126717</v>
      </c>
      <c r="H14" s="32">
        <v>1.3464586126717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104</v>
      </c>
    </row>
    <row r="2" spans="1:14" ht="45.75" customHeight="1">
      <c r="A2" s="24"/>
      <c r="B2" s="24" t="s">
        <v>105</v>
      </c>
      <c r="C2" s="84" t="s">
        <v>207</v>
      </c>
      <c r="D2" s="84"/>
      <c r="E2" s="84"/>
      <c r="F2" s="84"/>
      <c r="G2" s="84"/>
      <c r="H2" s="84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132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107</v>
      </c>
      <c r="C7" s="28" t="s">
        <v>116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28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1" t="s">
        <v>5</v>
      </c>
      <c r="B10" s="91" t="s">
        <v>29</v>
      </c>
      <c r="C10" s="91" t="s">
        <v>109</v>
      </c>
      <c r="D10" s="88" t="s">
        <v>31</v>
      </c>
      <c r="E10" s="89"/>
      <c r="F10" s="89"/>
      <c r="G10" s="89"/>
      <c r="H10" s="90"/>
      <c r="J10" s="20"/>
    </row>
    <row r="11" spans="1:14" ht="59.25" customHeight="1">
      <c r="A11" s="91"/>
      <c r="B11" s="91"/>
      <c r="C11" s="91"/>
      <c r="D11" s="2" t="s">
        <v>32</v>
      </c>
      <c r="E11" s="2" t="s">
        <v>33</v>
      </c>
      <c r="F11" s="2" t="s">
        <v>34</v>
      </c>
      <c r="G11" s="2" t="s">
        <v>35</v>
      </c>
      <c r="H11" s="2" t="s">
        <v>36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117</v>
      </c>
      <c r="C13" s="3" t="s">
        <v>116</v>
      </c>
      <c r="D13" s="32">
        <v>0</v>
      </c>
      <c r="E13" s="32">
        <v>0</v>
      </c>
      <c r="F13" s="32">
        <v>0</v>
      </c>
      <c r="G13" s="32">
        <v>23.952697117667</v>
      </c>
      <c r="H13" s="32">
        <v>23.952697117667</v>
      </c>
      <c r="J13" s="20"/>
    </row>
    <row r="14" spans="1:14">
      <c r="A14" s="2"/>
      <c r="B14" s="33"/>
      <c r="C14" s="33" t="s">
        <v>111</v>
      </c>
      <c r="D14" s="32">
        <v>0</v>
      </c>
      <c r="E14" s="32">
        <v>0</v>
      </c>
      <c r="F14" s="32">
        <v>0</v>
      </c>
      <c r="G14" s="32">
        <v>23.952697117667</v>
      </c>
      <c r="H14" s="32">
        <v>23.952697117667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104</v>
      </c>
    </row>
    <row r="2" spans="1:14" ht="45.75" customHeight="1">
      <c r="A2" s="24"/>
      <c r="B2" s="24" t="s">
        <v>105</v>
      </c>
      <c r="C2" s="84" t="s">
        <v>208</v>
      </c>
      <c r="D2" s="84"/>
      <c r="E2" s="84"/>
      <c r="F2" s="84"/>
      <c r="G2" s="84"/>
      <c r="H2" s="84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118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107</v>
      </c>
      <c r="C7" s="28" t="s">
        <v>119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28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1" t="s">
        <v>5</v>
      </c>
      <c r="B10" s="91" t="s">
        <v>29</v>
      </c>
      <c r="C10" s="91" t="s">
        <v>109</v>
      </c>
      <c r="D10" s="88" t="s">
        <v>31</v>
      </c>
      <c r="E10" s="89"/>
      <c r="F10" s="89"/>
      <c r="G10" s="89"/>
      <c r="H10" s="90"/>
      <c r="J10" s="20"/>
    </row>
    <row r="11" spans="1:14" ht="59.25" customHeight="1">
      <c r="A11" s="91"/>
      <c r="B11" s="91"/>
      <c r="C11" s="91"/>
      <c r="D11" s="2" t="s">
        <v>32</v>
      </c>
      <c r="E11" s="2" t="s">
        <v>33</v>
      </c>
      <c r="F11" s="2" t="s">
        <v>34</v>
      </c>
      <c r="G11" s="2" t="s">
        <v>35</v>
      </c>
      <c r="H11" s="2" t="s">
        <v>36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133</v>
      </c>
      <c r="C13" s="3" t="s">
        <v>134</v>
      </c>
      <c r="D13" s="32">
        <v>0.63297000000000003</v>
      </c>
      <c r="E13" s="32">
        <v>0</v>
      </c>
      <c r="F13" s="32">
        <v>0</v>
      </c>
      <c r="G13" s="32">
        <v>0</v>
      </c>
      <c r="H13" s="32">
        <v>0.63297000000000003</v>
      </c>
      <c r="J13" s="20"/>
    </row>
    <row r="14" spans="1:14">
      <c r="A14" s="2"/>
      <c r="B14" s="33"/>
      <c r="C14" s="33" t="s">
        <v>111</v>
      </c>
      <c r="D14" s="32">
        <v>0.63297000000000003</v>
      </c>
      <c r="E14" s="32">
        <v>0</v>
      </c>
      <c r="F14" s="32">
        <v>0</v>
      </c>
      <c r="G14" s="32">
        <v>0</v>
      </c>
      <c r="H14" s="32">
        <v>0.63297000000000003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104</v>
      </c>
    </row>
    <row r="2" spans="1:14" ht="45.75" customHeight="1">
      <c r="A2" s="24"/>
      <c r="B2" s="24" t="s">
        <v>105</v>
      </c>
      <c r="C2" s="84" t="s">
        <v>209</v>
      </c>
      <c r="D2" s="84"/>
      <c r="E2" s="84"/>
      <c r="F2" s="84"/>
      <c r="G2" s="84"/>
      <c r="H2" s="84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126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107</v>
      </c>
      <c r="C7" s="28" t="s">
        <v>116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28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1" t="s">
        <v>5</v>
      </c>
      <c r="B10" s="91" t="s">
        <v>29</v>
      </c>
      <c r="C10" s="91" t="s">
        <v>109</v>
      </c>
      <c r="D10" s="88" t="s">
        <v>31</v>
      </c>
      <c r="E10" s="89"/>
      <c r="F10" s="89"/>
      <c r="G10" s="89"/>
      <c r="H10" s="90"/>
      <c r="J10" s="20"/>
    </row>
    <row r="11" spans="1:14" ht="59.25" customHeight="1">
      <c r="A11" s="91"/>
      <c r="B11" s="91"/>
      <c r="C11" s="91"/>
      <c r="D11" s="2" t="s">
        <v>32</v>
      </c>
      <c r="E11" s="2" t="s">
        <v>33</v>
      </c>
      <c r="F11" s="2" t="s">
        <v>34</v>
      </c>
      <c r="G11" s="2" t="s">
        <v>35</v>
      </c>
      <c r="H11" s="2" t="s">
        <v>36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117</v>
      </c>
      <c r="C13" s="3" t="s">
        <v>116</v>
      </c>
      <c r="D13" s="32">
        <v>0</v>
      </c>
      <c r="E13" s="32">
        <v>0</v>
      </c>
      <c r="F13" s="32">
        <v>0</v>
      </c>
      <c r="G13" s="32">
        <v>0.21028434782609001</v>
      </c>
      <c r="H13" s="32">
        <v>0.21028434782609001</v>
      </c>
      <c r="J13" s="20"/>
    </row>
    <row r="14" spans="1:14">
      <c r="A14" s="2"/>
      <c r="B14" s="33"/>
      <c r="C14" s="33" t="s">
        <v>111</v>
      </c>
      <c r="D14" s="32">
        <v>0</v>
      </c>
      <c r="E14" s="32">
        <v>0</v>
      </c>
      <c r="F14" s="32">
        <v>0</v>
      </c>
      <c r="G14" s="32">
        <v>0.21028434782609001</v>
      </c>
      <c r="H14" s="32">
        <v>0.21028434782609001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H103"/>
  <sheetViews>
    <sheetView topLeftCell="A70" zoomScale="55" zoomScaleNormal="55" workbookViewId="0">
      <selection activeCell="I3" sqref="I3"/>
    </sheetView>
  </sheetViews>
  <sheetFormatPr defaultColWidth="8.77734375" defaultRowHeight="18"/>
  <cols>
    <col min="1" max="1" width="18" style="7" customWidth="1"/>
    <col min="2" max="2" width="92.6640625" style="8" customWidth="1"/>
    <col min="3" max="3" width="30" style="8" customWidth="1"/>
    <col min="4" max="4" width="15.6640625" style="9" customWidth="1"/>
    <col min="5" max="6" width="14.33203125" style="9" customWidth="1"/>
    <col min="7" max="7" width="20.109375" style="9" customWidth="1"/>
    <col min="8" max="8" width="136.33203125" style="8" customWidth="1"/>
    <col min="10" max="10" width="19.5546875" customWidth="1"/>
  </cols>
  <sheetData>
    <row r="1" spans="1:8" ht="76.05" customHeight="1">
      <c r="A1" s="10" t="s">
        <v>135</v>
      </c>
      <c r="B1" s="10" t="s">
        <v>136</v>
      </c>
      <c r="C1" s="10" t="s">
        <v>137</v>
      </c>
      <c r="D1" s="10" t="s">
        <v>138</v>
      </c>
      <c r="E1" s="10" t="s">
        <v>139</v>
      </c>
      <c r="F1" s="10" t="s">
        <v>140</v>
      </c>
      <c r="G1" s="10" t="s">
        <v>141</v>
      </c>
      <c r="H1" s="10" t="s">
        <v>142</v>
      </c>
    </row>
    <row r="2" spans="1:8">
      <c r="A2" s="10">
        <v>1</v>
      </c>
      <c r="B2" s="10">
        <v>2</v>
      </c>
      <c r="C2" s="10">
        <v>3</v>
      </c>
      <c r="D2" s="10">
        <v>4</v>
      </c>
      <c r="E2" s="10">
        <v>5</v>
      </c>
      <c r="F2" s="10">
        <v>6</v>
      </c>
      <c r="G2" s="10">
        <v>7</v>
      </c>
      <c r="H2" s="10">
        <v>8</v>
      </c>
    </row>
    <row r="3" spans="1:8" ht="24.6">
      <c r="A3" s="92" t="s">
        <v>108</v>
      </c>
      <c r="B3" s="93"/>
      <c r="C3" s="11"/>
      <c r="D3" s="12">
        <v>11337.606283608</v>
      </c>
      <c r="E3" s="13"/>
      <c r="F3" s="13"/>
      <c r="G3" s="13"/>
      <c r="H3" s="14"/>
    </row>
    <row r="4" spans="1:8">
      <c r="A4" s="98" t="s">
        <v>143</v>
      </c>
      <c r="B4" s="15" t="s">
        <v>144</v>
      </c>
      <c r="C4" s="11"/>
      <c r="D4" s="12">
        <v>11044.104565939</v>
      </c>
      <c r="E4" s="13"/>
      <c r="F4" s="13"/>
      <c r="G4" s="13"/>
      <c r="H4" s="14"/>
    </row>
    <row r="5" spans="1:8">
      <c r="A5" s="98"/>
      <c r="B5" s="15" t="s">
        <v>145</v>
      </c>
      <c r="C5" s="10"/>
      <c r="D5" s="12">
        <v>168.02819881568999</v>
      </c>
      <c r="E5" s="13"/>
      <c r="F5" s="13"/>
      <c r="G5" s="13"/>
      <c r="H5" s="16"/>
    </row>
    <row r="6" spans="1:8">
      <c r="A6" s="99"/>
      <c r="B6" s="15" t="s">
        <v>146</v>
      </c>
      <c r="C6" s="10"/>
      <c r="D6" s="12">
        <v>0</v>
      </c>
      <c r="E6" s="13"/>
      <c r="F6" s="13"/>
      <c r="G6" s="13"/>
      <c r="H6" s="16"/>
    </row>
    <row r="7" spans="1:8">
      <c r="A7" s="99"/>
      <c r="B7" s="15" t="s">
        <v>147</v>
      </c>
      <c r="C7" s="10"/>
      <c r="D7" s="12">
        <v>0</v>
      </c>
      <c r="E7" s="13"/>
      <c r="F7" s="13"/>
      <c r="G7" s="13"/>
      <c r="H7" s="16"/>
    </row>
    <row r="8" spans="1:8">
      <c r="A8" s="94" t="s">
        <v>41</v>
      </c>
      <c r="B8" s="95"/>
      <c r="C8" s="98" t="s">
        <v>41</v>
      </c>
      <c r="D8" s="17">
        <v>11212.132764755001</v>
      </c>
      <c r="E8" s="13">
        <v>3.1360000000000001</v>
      </c>
      <c r="F8" s="13" t="s">
        <v>148</v>
      </c>
      <c r="G8" s="17">
        <v>3575.2974377406999</v>
      </c>
      <c r="H8" s="16"/>
    </row>
    <row r="9" spans="1:8">
      <c r="A9" s="100">
        <v>1</v>
      </c>
      <c r="B9" s="15" t="s">
        <v>144</v>
      </c>
      <c r="C9" s="98"/>
      <c r="D9" s="17">
        <v>11044.104565939</v>
      </c>
      <c r="E9" s="13"/>
      <c r="F9" s="13"/>
      <c r="G9" s="13"/>
      <c r="H9" s="99" t="s">
        <v>149</v>
      </c>
    </row>
    <row r="10" spans="1:8">
      <c r="A10" s="98"/>
      <c r="B10" s="15" t="s">
        <v>145</v>
      </c>
      <c r="C10" s="98"/>
      <c r="D10" s="17">
        <v>168.02819881568999</v>
      </c>
      <c r="E10" s="13"/>
      <c r="F10" s="13"/>
      <c r="G10" s="13"/>
      <c r="H10" s="99"/>
    </row>
    <row r="11" spans="1:8">
      <c r="A11" s="98"/>
      <c r="B11" s="15" t="s">
        <v>146</v>
      </c>
      <c r="C11" s="98"/>
      <c r="D11" s="17">
        <v>0</v>
      </c>
      <c r="E11" s="13"/>
      <c r="F11" s="13"/>
      <c r="G11" s="13"/>
      <c r="H11" s="99"/>
    </row>
    <row r="12" spans="1:8">
      <c r="A12" s="98"/>
      <c r="B12" s="15" t="s">
        <v>147</v>
      </c>
      <c r="C12" s="98"/>
      <c r="D12" s="17">
        <v>0</v>
      </c>
      <c r="E12" s="13"/>
      <c r="F12" s="13"/>
      <c r="G12" s="13"/>
      <c r="H12" s="99"/>
    </row>
    <row r="13" spans="1:8">
      <c r="A13" s="98" t="s">
        <v>150</v>
      </c>
      <c r="B13" s="15" t="s">
        <v>144</v>
      </c>
      <c r="C13" s="10"/>
      <c r="D13" s="12">
        <v>11044.104565939</v>
      </c>
      <c r="E13" s="13"/>
      <c r="F13" s="13"/>
      <c r="G13" s="13"/>
      <c r="H13" s="16"/>
    </row>
    <row r="14" spans="1:8">
      <c r="A14" s="98"/>
      <c r="B14" s="15" t="s">
        <v>145</v>
      </c>
      <c r="C14" s="10"/>
      <c r="D14" s="12">
        <v>168.02819881568999</v>
      </c>
      <c r="E14" s="13"/>
      <c r="F14" s="13"/>
      <c r="G14" s="13"/>
      <c r="H14" s="16"/>
    </row>
    <row r="15" spans="1:8">
      <c r="A15" s="98"/>
      <c r="B15" s="15" t="s">
        <v>146</v>
      </c>
      <c r="C15" s="10"/>
      <c r="D15" s="12">
        <v>0</v>
      </c>
      <c r="E15" s="13"/>
      <c r="F15" s="13"/>
      <c r="G15" s="13"/>
      <c r="H15" s="16"/>
    </row>
    <row r="16" spans="1:8">
      <c r="A16" s="98"/>
      <c r="B16" s="15" t="s">
        <v>147</v>
      </c>
      <c r="C16" s="10"/>
      <c r="D16" s="12">
        <v>125.47351885351</v>
      </c>
      <c r="E16" s="13"/>
      <c r="F16" s="13"/>
      <c r="G16" s="13"/>
      <c r="H16" s="16"/>
    </row>
    <row r="17" spans="1:8">
      <c r="A17" s="94" t="s">
        <v>114</v>
      </c>
      <c r="B17" s="95"/>
      <c r="C17" s="98" t="s">
        <v>41</v>
      </c>
      <c r="D17" s="17">
        <v>125.47351885351</v>
      </c>
      <c r="E17" s="13">
        <v>3.1360000000000001</v>
      </c>
      <c r="F17" s="13" t="s">
        <v>148</v>
      </c>
      <c r="G17" s="17">
        <v>40.01068840992</v>
      </c>
      <c r="H17" s="16"/>
    </row>
    <row r="18" spans="1:8">
      <c r="A18" s="100">
        <v>1</v>
      </c>
      <c r="B18" s="15" t="s">
        <v>144</v>
      </c>
      <c r="C18" s="98"/>
      <c r="D18" s="17">
        <v>0</v>
      </c>
      <c r="E18" s="13"/>
      <c r="F18" s="13"/>
      <c r="G18" s="13"/>
      <c r="H18" s="99" t="s">
        <v>149</v>
      </c>
    </row>
    <row r="19" spans="1:8">
      <c r="A19" s="98"/>
      <c r="B19" s="15" t="s">
        <v>145</v>
      </c>
      <c r="C19" s="98"/>
      <c r="D19" s="17">
        <v>0</v>
      </c>
      <c r="E19" s="13"/>
      <c r="F19" s="13"/>
      <c r="G19" s="13"/>
      <c r="H19" s="99"/>
    </row>
    <row r="20" spans="1:8">
      <c r="A20" s="98"/>
      <c r="B20" s="15" t="s">
        <v>146</v>
      </c>
      <c r="C20" s="98"/>
      <c r="D20" s="17">
        <v>0</v>
      </c>
      <c r="E20" s="13"/>
      <c r="F20" s="13"/>
      <c r="G20" s="13"/>
      <c r="H20" s="99"/>
    </row>
    <row r="21" spans="1:8">
      <c r="A21" s="98"/>
      <c r="B21" s="15" t="s">
        <v>147</v>
      </c>
      <c r="C21" s="98"/>
      <c r="D21" s="17">
        <v>125.47351885351</v>
      </c>
      <c r="E21" s="13"/>
      <c r="F21" s="13"/>
      <c r="G21" s="13"/>
      <c r="H21" s="99"/>
    </row>
    <row r="22" spans="1:8" ht="24.6">
      <c r="A22" s="96" t="s">
        <v>116</v>
      </c>
      <c r="B22" s="93"/>
      <c r="C22" s="10"/>
      <c r="D22" s="12">
        <v>1162.2559113672</v>
      </c>
      <c r="E22" s="13"/>
      <c r="F22" s="13"/>
      <c r="G22" s="13"/>
      <c r="H22" s="16"/>
    </row>
    <row r="23" spans="1:8">
      <c r="A23" s="98" t="s">
        <v>151</v>
      </c>
      <c r="B23" s="15" t="s">
        <v>144</v>
      </c>
      <c r="C23" s="10"/>
      <c r="D23" s="12">
        <v>0</v>
      </c>
      <c r="E23" s="13"/>
      <c r="F23" s="13"/>
      <c r="G23" s="13"/>
      <c r="H23" s="16"/>
    </row>
    <row r="24" spans="1:8">
      <c r="A24" s="98"/>
      <c r="B24" s="15" t="s">
        <v>145</v>
      </c>
      <c r="C24" s="10"/>
      <c r="D24" s="12">
        <v>0</v>
      </c>
      <c r="E24" s="13"/>
      <c r="F24" s="13"/>
      <c r="G24" s="13"/>
      <c r="H24" s="16"/>
    </row>
    <row r="25" spans="1:8">
      <c r="A25" s="98"/>
      <c r="B25" s="15" t="s">
        <v>146</v>
      </c>
      <c r="C25" s="10"/>
      <c r="D25" s="12">
        <v>0</v>
      </c>
      <c r="E25" s="13"/>
      <c r="F25" s="13"/>
      <c r="G25" s="13"/>
      <c r="H25" s="16"/>
    </row>
    <row r="26" spans="1:8">
      <c r="A26" s="98"/>
      <c r="B26" s="15" t="s">
        <v>147</v>
      </c>
      <c r="C26" s="10"/>
      <c r="D26" s="12">
        <v>790.13167990167995</v>
      </c>
      <c r="E26" s="13"/>
      <c r="F26" s="13"/>
      <c r="G26" s="13"/>
      <c r="H26" s="16"/>
    </row>
    <row r="27" spans="1:8">
      <c r="A27" s="94" t="s">
        <v>116</v>
      </c>
      <c r="B27" s="95"/>
      <c r="C27" s="98" t="s">
        <v>41</v>
      </c>
      <c r="D27" s="17">
        <v>790.13167990167995</v>
      </c>
      <c r="E27" s="13">
        <v>3.1360000000000001</v>
      </c>
      <c r="F27" s="13" t="s">
        <v>148</v>
      </c>
      <c r="G27" s="17">
        <v>251.95525507068999</v>
      </c>
      <c r="H27" s="16"/>
    </row>
    <row r="28" spans="1:8">
      <c r="A28" s="100">
        <v>1</v>
      </c>
      <c r="B28" s="15" t="s">
        <v>144</v>
      </c>
      <c r="C28" s="98"/>
      <c r="D28" s="17">
        <v>0</v>
      </c>
      <c r="E28" s="13"/>
      <c r="F28" s="13"/>
      <c r="G28" s="13"/>
      <c r="H28" s="99" t="s">
        <v>149</v>
      </c>
    </row>
    <row r="29" spans="1:8">
      <c r="A29" s="98"/>
      <c r="B29" s="15" t="s">
        <v>145</v>
      </c>
      <c r="C29" s="98"/>
      <c r="D29" s="17">
        <v>0</v>
      </c>
      <c r="E29" s="13"/>
      <c r="F29" s="13"/>
      <c r="G29" s="13"/>
      <c r="H29" s="99"/>
    </row>
    <row r="30" spans="1:8">
      <c r="A30" s="98"/>
      <c r="B30" s="15" t="s">
        <v>146</v>
      </c>
      <c r="C30" s="98"/>
      <c r="D30" s="17">
        <v>0</v>
      </c>
      <c r="E30" s="13"/>
      <c r="F30" s="13"/>
      <c r="G30" s="13"/>
      <c r="H30" s="99"/>
    </row>
    <row r="31" spans="1:8">
      <c r="A31" s="98"/>
      <c r="B31" s="15" t="s">
        <v>147</v>
      </c>
      <c r="C31" s="98"/>
      <c r="D31" s="17">
        <v>790.13167990167995</v>
      </c>
      <c r="E31" s="13"/>
      <c r="F31" s="13"/>
      <c r="G31" s="13"/>
      <c r="H31" s="99"/>
    </row>
    <row r="32" spans="1:8">
      <c r="A32" s="98" t="s">
        <v>152</v>
      </c>
      <c r="B32" s="15" t="s">
        <v>144</v>
      </c>
      <c r="C32" s="10"/>
      <c r="D32" s="12">
        <v>0</v>
      </c>
      <c r="E32" s="13"/>
      <c r="F32" s="13"/>
      <c r="G32" s="13"/>
      <c r="H32" s="16"/>
    </row>
    <row r="33" spans="1:8">
      <c r="A33" s="98"/>
      <c r="B33" s="15" t="s">
        <v>145</v>
      </c>
      <c r="C33" s="10"/>
      <c r="D33" s="12">
        <v>0</v>
      </c>
      <c r="E33" s="13"/>
      <c r="F33" s="13"/>
      <c r="G33" s="13"/>
      <c r="H33" s="16"/>
    </row>
    <row r="34" spans="1:8">
      <c r="A34" s="98"/>
      <c r="B34" s="15" t="s">
        <v>146</v>
      </c>
      <c r="C34" s="10"/>
      <c r="D34" s="12">
        <v>0</v>
      </c>
      <c r="E34" s="13"/>
      <c r="F34" s="13"/>
      <c r="G34" s="13"/>
      <c r="H34" s="16"/>
    </row>
    <row r="35" spans="1:8">
      <c r="A35" s="98"/>
      <c r="B35" s="15" t="s">
        <v>147</v>
      </c>
      <c r="C35" s="10"/>
      <c r="D35" s="12">
        <v>1138.3032142494999</v>
      </c>
      <c r="E35" s="13"/>
      <c r="F35" s="13"/>
      <c r="G35" s="13"/>
      <c r="H35" s="16"/>
    </row>
    <row r="36" spans="1:8">
      <c r="A36" s="94" t="s">
        <v>116</v>
      </c>
      <c r="B36" s="95"/>
      <c r="C36" s="98" t="s">
        <v>153</v>
      </c>
      <c r="D36" s="17">
        <v>347.96125000000001</v>
      </c>
      <c r="E36" s="13">
        <v>247</v>
      </c>
      <c r="F36" s="13" t="s">
        <v>154</v>
      </c>
      <c r="G36" s="17">
        <v>1.4087499999999999</v>
      </c>
      <c r="H36" s="16"/>
    </row>
    <row r="37" spans="1:8">
      <c r="A37" s="100">
        <v>1</v>
      </c>
      <c r="B37" s="15" t="s">
        <v>144</v>
      </c>
      <c r="C37" s="98"/>
      <c r="D37" s="17">
        <v>0</v>
      </c>
      <c r="E37" s="13"/>
      <c r="F37" s="13"/>
      <c r="G37" s="13"/>
      <c r="H37" s="99" t="s">
        <v>155</v>
      </c>
    </row>
    <row r="38" spans="1:8">
      <c r="A38" s="98"/>
      <c r="B38" s="15" t="s">
        <v>145</v>
      </c>
      <c r="C38" s="98"/>
      <c r="D38" s="17">
        <v>0</v>
      </c>
      <c r="E38" s="13"/>
      <c r="F38" s="13"/>
      <c r="G38" s="13"/>
      <c r="H38" s="99"/>
    </row>
    <row r="39" spans="1:8">
      <c r="A39" s="98"/>
      <c r="B39" s="15" t="s">
        <v>146</v>
      </c>
      <c r="C39" s="98"/>
      <c r="D39" s="17">
        <v>0</v>
      </c>
      <c r="E39" s="13"/>
      <c r="F39" s="13"/>
      <c r="G39" s="13"/>
      <c r="H39" s="99"/>
    </row>
    <row r="40" spans="1:8">
      <c r="A40" s="98"/>
      <c r="B40" s="15" t="s">
        <v>147</v>
      </c>
      <c r="C40" s="98"/>
      <c r="D40" s="17">
        <v>347.96125000000001</v>
      </c>
      <c r="E40" s="13"/>
      <c r="F40" s="13"/>
      <c r="G40" s="13"/>
      <c r="H40" s="99"/>
    </row>
    <row r="41" spans="1:8">
      <c r="A41" s="94" t="s">
        <v>116</v>
      </c>
      <c r="B41" s="95"/>
      <c r="C41" s="98" t="s">
        <v>156</v>
      </c>
      <c r="D41" s="17">
        <v>0.21028434782609001</v>
      </c>
      <c r="E41" s="13">
        <v>1.6229999999999999E-5</v>
      </c>
      <c r="F41" s="13" t="s">
        <v>157</v>
      </c>
      <c r="G41" s="17">
        <v>12956.521739129999</v>
      </c>
      <c r="H41" s="16"/>
    </row>
    <row r="42" spans="1:8">
      <c r="A42" s="100">
        <v>2</v>
      </c>
      <c r="B42" s="15" t="s">
        <v>144</v>
      </c>
      <c r="C42" s="98"/>
      <c r="D42" s="17">
        <v>0</v>
      </c>
      <c r="E42" s="13"/>
      <c r="F42" s="13"/>
      <c r="G42" s="13"/>
      <c r="H42" s="99" t="s">
        <v>155</v>
      </c>
    </row>
    <row r="43" spans="1:8">
      <c r="A43" s="98"/>
      <c r="B43" s="15" t="s">
        <v>145</v>
      </c>
      <c r="C43" s="98"/>
      <c r="D43" s="17">
        <v>0</v>
      </c>
      <c r="E43" s="13"/>
      <c r="F43" s="13"/>
      <c r="G43" s="13"/>
      <c r="H43" s="99"/>
    </row>
    <row r="44" spans="1:8">
      <c r="A44" s="98"/>
      <c r="B44" s="15" t="s">
        <v>146</v>
      </c>
      <c r="C44" s="98"/>
      <c r="D44" s="17">
        <v>0</v>
      </c>
      <c r="E44" s="13"/>
      <c r="F44" s="13"/>
      <c r="G44" s="13"/>
      <c r="H44" s="99"/>
    </row>
    <row r="45" spans="1:8">
      <c r="A45" s="98"/>
      <c r="B45" s="15" t="s">
        <v>147</v>
      </c>
      <c r="C45" s="98"/>
      <c r="D45" s="17">
        <v>0.21028434782609001</v>
      </c>
      <c r="E45" s="13"/>
      <c r="F45" s="13"/>
      <c r="G45" s="13"/>
      <c r="H45" s="99"/>
    </row>
    <row r="46" spans="1:8">
      <c r="A46" s="98" t="s">
        <v>158</v>
      </c>
      <c r="B46" s="15" t="s">
        <v>144</v>
      </c>
      <c r="C46" s="10"/>
      <c r="D46" s="12">
        <v>0</v>
      </c>
      <c r="E46" s="13"/>
      <c r="F46" s="13"/>
      <c r="G46" s="13"/>
      <c r="H46" s="16"/>
    </row>
    <row r="47" spans="1:8">
      <c r="A47" s="98"/>
      <c r="B47" s="15" t="s">
        <v>145</v>
      </c>
      <c r="C47" s="10"/>
      <c r="D47" s="12">
        <v>0</v>
      </c>
      <c r="E47" s="13"/>
      <c r="F47" s="13"/>
      <c r="G47" s="13"/>
      <c r="H47" s="16"/>
    </row>
    <row r="48" spans="1:8">
      <c r="A48" s="98"/>
      <c r="B48" s="15" t="s">
        <v>146</v>
      </c>
      <c r="C48" s="10"/>
      <c r="D48" s="12">
        <v>0</v>
      </c>
      <c r="E48" s="13"/>
      <c r="F48" s="13"/>
      <c r="G48" s="13"/>
      <c r="H48" s="16"/>
    </row>
    <row r="49" spans="1:8">
      <c r="A49" s="98"/>
      <c r="B49" s="15" t="s">
        <v>147</v>
      </c>
      <c r="C49" s="10"/>
      <c r="D49" s="12">
        <v>1162.2559113672</v>
      </c>
      <c r="E49" s="13"/>
      <c r="F49" s="13"/>
      <c r="G49" s="13"/>
      <c r="H49" s="16"/>
    </row>
    <row r="50" spans="1:8">
      <c r="A50" s="94" t="s">
        <v>116</v>
      </c>
      <c r="B50" s="95"/>
      <c r="C50" s="98" t="s">
        <v>159</v>
      </c>
      <c r="D50" s="17">
        <v>23.952697117667</v>
      </c>
      <c r="E50" s="13">
        <v>1</v>
      </c>
      <c r="F50" s="13" t="s">
        <v>154</v>
      </c>
      <c r="G50" s="17">
        <v>23.952697117667</v>
      </c>
      <c r="H50" s="16"/>
    </row>
    <row r="51" spans="1:8">
      <c r="A51" s="100">
        <v>1</v>
      </c>
      <c r="B51" s="15" t="s">
        <v>144</v>
      </c>
      <c r="C51" s="98"/>
      <c r="D51" s="17">
        <v>0</v>
      </c>
      <c r="E51" s="13"/>
      <c r="F51" s="13"/>
      <c r="G51" s="13"/>
      <c r="H51" s="99" t="s">
        <v>160</v>
      </c>
    </row>
    <row r="52" spans="1:8">
      <c r="A52" s="98"/>
      <c r="B52" s="15" t="s">
        <v>145</v>
      </c>
      <c r="C52" s="98"/>
      <c r="D52" s="17">
        <v>0</v>
      </c>
      <c r="E52" s="13"/>
      <c r="F52" s="13"/>
      <c r="G52" s="13"/>
      <c r="H52" s="99"/>
    </row>
    <row r="53" spans="1:8">
      <c r="A53" s="98"/>
      <c r="B53" s="15" t="s">
        <v>146</v>
      </c>
      <c r="C53" s="98"/>
      <c r="D53" s="17">
        <v>0</v>
      </c>
      <c r="E53" s="13"/>
      <c r="F53" s="13"/>
      <c r="G53" s="13"/>
      <c r="H53" s="99"/>
    </row>
    <row r="54" spans="1:8">
      <c r="A54" s="98"/>
      <c r="B54" s="15" t="s">
        <v>147</v>
      </c>
      <c r="C54" s="98"/>
      <c r="D54" s="17">
        <v>23.952697117667</v>
      </c>
      <c r="E54" s="13"/>
      <c r="F54" s="13"/>
      <c r="G54" s="13"/>
      <c r="H54" s="99"/>
    </row>
    <row r="55" spans="1:8" ht="24.6">
      <c r="A55" s="96" t="s">
        <v>119</v>
      </c>
      <c r="B55" s="93"/>
      <c r="C55" s="10"/>
      <c r="D55" s="12">
        <v>16892.65422</v>
      </c>
      <c r="E55" s="13"/>
      <c r="F55" s="13"/>
      <c r="G55" s="13"/>
      <c r="H55" s="16"/>
    </row>
    <row r="56" spans="1:8">
      <c r="A56" s="98" t="s">
        <v>161</v>
      </c>
      <c r="B56" s="15" t="s">
        <v>144</v>
      </c>
      <c r="C56" s="10"/>
      <c r="D56" s="12">
        <v>2.7942200000000001</v>
      </c>
      <c r="E56" s="13"/>
      <c r="F56" s="13"/>
      <c r="G56" s="13"/>
      <c r="H56" s="16"/>
    </row>
    <row r="57" spans="1:8">
      <c r="A57" s="98"/>
      <c r="B57" s="15" t="s">
        <v>145</v>
      </c>
      <c r="C57" s="10"/>
      <c r="D57" s="12">
        <v>16889.86</v>
      </c>
      <c r="E57" s="13"/>
      <c r="F57" s="13"/>
      <c r="G57" s="13"/>
      <c r="H57" s="16"/>
    </row>
    <row r="58" spans="1:8">
      <c r="A58" s="98"/>
      <c r="B58" s="15" t="s">
        <v>146</v>
      </c>
      <c r="C58" s="10"/>
      <c r="D58" s="12">
        <v>0</v>
      </c>
      <c r="E58" s="13"/>
      <c r="F58" s="13"/>
      <c r="G58" s="13"/>
      <c r="H58" s="16"/>
    </row>
    <row r="59" spans="1:8">
      <c r="A59" s="98"/>
      <c r="B59" s="15" t="s">
        <v>147</v>
      </c>
      <c r="C59" s="10"/>
      <c r="D59" s="12">
        <v>0</v>
      </c>
      <c r="E59" s="13"/>
      <c r="F59" s="13"/>
      <c r="G59" s="13"/>
      <c r="H59" s="16"/>
    </row>
    <row r="60" spans="1:8">
      <c r="A60" s="94" t="s">
        <v>121</v>
      </c>
      <c r="B60" s="95"/>
      <c r="C60" s="98" t="s">
        <v>153</v>
      </c>
      <c r="D60" s="17">
        <v>16892.021250000002</v>
      </c>
      <c r="E60" s="13">
        <v>247</v>
      </c>
      <c r="F60" s="13" t="s">
        <v>154</v>
      </c>
      <c r="G60" s="17">
        <v>68.388750000000002</v>
      </c>
      <c r="H60" s="16"/>
    </row>
    <row r="61" spans="1:8">
      <c r="A61" s="100">
        <v>1</v>
      </c>
      <c r="B61" s="15" t="s">
        <v>144</v>
      </c>
      <c r="C61" s="98"/>
      <c r="D61" s="17">
        <v>2.1612499999999999</v>
      </c>
      <c r="E61" s="13"/>
      <c r="F61" s="13"/>
      <c r="G61" s="13"/>
      <c r="H61" s="99" t="s">
        <v>155</v>
      </c>
    </row>
    <row r="62" spans="1:8">
      <c r="A62" s="98"/>
      <c r="B62" s="15" t="s">
        <v>145</v>
      </c>
      <c r="C62" s="98"/>
      <c r="D62" s="17">
        <v>16889.86</v>
      </c>
      <c r="E62" s="13"/>
      <c r="F62" s="13"/>
      <c r="G62" s="13"/>
      <c r="H62" s="99"/>
    </row>
    <row r="63" spans="1:8">
      <c r="A63" s="98"/>
      <c r="B63" s="15" t="s">
        <v>146</v>
      </c>
      <c r="C63" s="98"/>
      <c r="D63" s="17">
        <v>0</v>
      </c>
      <c r="E63" s="13"/>
      <c r="F63" s="13"/>
      <c r="G63" s="13"/>
      <c r="H63" s="99"/>
    </row>
    <row r="64" spans="1:8">
      <c r="A64" s="98"/>
      <c r="B64" s="15" t="s">
        <v>147</v>
      </c>
      <c r="C64" s="98"/>
      <c r="D64" s="17">
        <v>0</v>
      </c>
      <c r="E64" s="13"/>
      <c r="F64" s="13"/>
      <c r="G64" s="13"/>
      <c r="H64" s="99"/>
    </row>
    <row r="65" spans="1:8">
      <c r="A65" s="94" t="s">
        <v>134</v>
      </c>
      <c r="B65" s="95"/>
      <c r="C65" s="98" t="s">
        <v>156</v>
      </c>
      <c r="D65" s="17">
        <v>0.63297000000000003</v>
      </c>
      <c r="E65" s="13">
        <v>1.6229999999999999E-5</v>
      </c>
      <c r="F65" s="13" t="s">
        <v>157</v>
      </c>
      <c r="G65" s="17">
        <v>39000</v>
      </c>
      <c r="H65" s="16"/>
    </row>
    <row r="66" spans="1:8">
      <c r="A66" s="100">
        <v>2</v>
      </c>
      <c r="B66" s="15" t="s">
        <v>144</v>
      </c>
      <c r="C66" s="98"/>
      <c r="D66" s="17">
        <v>0.63297000000000003</v>
      </c>
      <c r="E66" s="13"/>
      <c r="F66" s="13"/>
      <c r="G66" s="13"/>
      <c r="H66" s="99" t="s">
        <v>155</v>
      </c>
    </row>
    <row r="67" spans="1:8">
      <c r="A67" s="98"/>
      <c r="B67" s="15" t="s">
        <v>145</v>
      </c>
      <c r="C67" s="98"/>
      <c r="D67" s="17">
        <v>0</v>
      </c>
      <c r="E67" s="13"/>
      <c r="F67" s="13"/>
      <c r="G67" s="13"/>
      <c r="H67" s="99"/>
    </row>
    <row r="68" spans="1:8">
      <c r="A68" s="98"/>
      <c r="B68" s="15" t="s">
        <v>146</v>
      </c>
      <c r="C68" s="98"/>
      <c r="D68" s="17">
        <v>0</v>
      </c>
      <c r="E68" s="13"/>
      <c r="F68" s="13"/>
      <c r="G68" s="13"/>
      <c r="H68" s="99"/>
    </row>
    <row r="69" spans="1:8">
      <c r="A69" s="98"/>
      <c r="B69" s="15" t="s">
        <v>147</v>
      </c>
      <c r="C69" s="98"/>
      <c r="D69" s="17">
        <v>0</v>
      </c>
      <c r="E69" s="13"/>
      <c r="F69" s="13"/>
      <c r="G69" s="13"/>
      <c r="H69" s="99"/>
    </row>
    <row r="70" spans="1:8" ht="24.6">
      <c r="A70" s="96" t="s">
        <v>123</v>
      </c>
      <c r="B70" s="93"/>
      <c r="C70" s="10"/>
      <c r="D70" s="12">
        <v>967.62249999999995</v>
      </c>
      <c r="E70" s="13"/>
      <c r="F70" s="13"/>
      <c r="G70" s="13"/>
      <c r="H70" s="16"/>
    </row>
    <row r="71" spans="1:8">
      <c r="A71" s="98" t="s">
        <v>162</v>
      </c>
      <c r="B71" s="15" t="s">
        <v>144</v>
      </c>
      <c r="C71" s="10"/>
      <c r="D71" s="12">
        <v>0</v>
      </c>
      <c r="E71" s="13"/>
      <c r="F71" s="13"/>
      <c r="G71" s="13"/>
      <c r="H71" s="16"/>
    </row>
    <row r="72" spans="1:8">
      <c r="A72" s="98"/>
      <c r="B72" s="15" t="s">
        <v>145</v>
      </c>
      <c r="C72" s="10"/>
      <c r="D72" s="12">
        <v>0</v>
      </c>
      <c r="E72" s="13"/>
      <c r="F72" s="13"/>
      <c r="G72" s="13"/>
      <c r="H72" s="16"/>
    </row>
    <row r="73" spans="1:8">
      <c r="A73" s="98"/>
      <c r="B73" s="15" t="s">
        <v>146</v>
      </c>
      <c r="C73" s="10"/>
      <c r="D73" s="12">
        <v>0</v>
      </c>
      <c r="E73" s="13"/>
      <c r="F73" s="13"/>
      <c r="G73" s="13"/>
      <c r="H73" s="16"/>
    </row>
    <row r="74" spans="1:8">
      <c r="A74" s="98"/>
      <c r="B74" s="15" t="s">
        <v>147</v>
      </c>
      <c r="C74" s="10"/>
      <c r="D74" s="12">
        <v>967.62249999999995</v>
      </c>
      <c r="E74" s="13"/>
      <c r="F74" s="13"/>
      <c r="G74" s="13"/>
      <c r="H74" s="16"/>
    </row>
    <row r="75" spans="1:8">
      <c r="A75" s="94" t="s">
        <v>125</v>
      </c>
      <c r="B75" s="95"/>
      <c r="C75" s="98" t="s">
        <v>153</v>
      </c>
      <c r="D75" s="17">
        <v>967.62249999999995</v>
      </c>
      <c r="E75" s="13">
        <v>247</v>
      </c>
      <c r="F75" s="13" t="s">
        <v>154</v>
      </c>
      <c r="G75" s="17">
        <v>3.9175</v>
      </c>
      <c r="H75" s="16"/>
    </row>
    <row r="76" spans="1:8">
      <c r="A76" s="100">
        <v>1</v>
      </c>
      <c r="B76" s="15" t="s">
        <v>144</v>
      </c>
      <c r="C76" s="98"/>
      <c r="D76" s="17">
        <v>0</v>
      </c>
      <c r="E76" s="13"/>
      <c r="F76" s="13"/>
      <c r="G76" s="13"/>
      <c r="H76" s="99" t="s">
        <v>155</v>
      </c>
    </row>
    <row r="77" spans="1:8">
      <c r="A77" s="98"/>
      <c r="B77" s="15" t="s">
        <v>145</v>
      </c>
      <c r="C77" s="98"/>
      <c r="D77" s="17">
        <v>0</v>
      </c>
      <c r="E77" s="13"/>
      <c r="F77" s="13"/>
      <c r="G77" s="13"/>
      <c r="H77" s="99"/>
    </row>
    <row r="78" spans="1:8">
      <c r="A78" s="98"/>
      <c r="B78" s="15" t="s">
        <v>146</v>
      </c>
      <c r="C78" s="98"/>
      <c r="D78" s="17">
        <v>0</v>
      </c>
      <c r="E78" s="13"/>
      <c r="F78" s="13"/>
      <c r="G78" s="13"/>
      <c r="H78" s="99"/>
    </row>
    <row r="79" spans="1:8">
      <c r="A79" s="98"/>
      <c r="B79" s="15" t="s">
        <v>147</v>
      </c>
      <c r="C79" s="98"/>
      <c r="D79" s="17">
        <v>967.62249999999995</v>
      </c>
      <c r="E79" s="13"/>
      <c r="F79" s="13"/>
      <c r="G79" s="13"/>
      <c r="H79" s="99"/>
    </row>
    <row r="80" spans="1:8" ht="24.6">
      <c r="A80" s="96" t="s">
        <v>128</v>
      </c>
      <c r="B80" s="93"/>
      <c r="C80" s="10"/>
      <c r="D80" s="12">
        <v>113.40225281908999</v>
      </c>
      <c r="E80" s="13"/>
      <c r="F80" s="13"/>
      <c r="G80" s="13"/>
      <c r="H80" s="16"/>
    </row>
    <row r="81" spans="1:8">
      <c r="A81" s="98" t="s">
        <v>163</v>
      </c>
      <c r="B81" s="15" t="s">
        <v>144</v>
      </c>
      <c r="C81" s="10"/>
      <c r="D81" s="12">
        <v>0.22886311190364</v>
      </c>
      <c r="E81" s="13"/>
      <c r="F81" s="13"/>
      <c r="G81" s="13"/>
      <c r="H81" s="16"/>
    </row>
    <row r="82" spans="1:8">
      <c r="A82" s="98"/>
      <c r="B82" s="15" t="s">
        <v>145</v>
      </c>
      <c r="C82" s="10"/>
      <c r="D82" s="12">
        <v>113.17338970719</v>
      </c>
      <c r="E82" s="13"/>
      <c r="F82" s="13"/>
      <c r="G82" s="13"/>
      <c r="H82" s="16"/>
    </row>
    <row r="83" spans="1:8">
      <c r="A83" s="98"/>
      <c r="B83" s="15" t="s">
        <v>146</v>
      </c>
      <c r="C83" s="10"/>
      <c r="D83" s="12">
        <v>0</v>
      </c>
      <c r="E83" s="13"/>
      <c r="F83" s="13"/>
      <c r="G83" s="13"/>
      <c r="H83" s="16"/>
    </row>
    <row r="84" spans="1:8">
      <c r="A84" s="98"/>
      <c r="B84" s="15" t="s">
        <v>147</v>
      </c>
      <c r="C84" s="10"/>
      <c r="D84" s="12">
        <v>0</v>
      </c>
      <c r="E84" s="13"/>
      <c r="F84" s="13"/>
      <c r="G84" s="13"/>
      <c r="H84" s="16"/>
    </row>
    <row r="85" spans="1:8">
      <c r="A85" s="94" t="s">
        <v>45</v>
      </c>
      <c r="B85" s="95"/>
      <c r="C85" s="98" t="s">
        <v>159</v>
      </c>
      <c r="D85" s="17">
        <v>113.40225281908999</v>
      </c>
      <c r="E85" s="13">
        <v>1</v>
      </c>
      <c r="F85" s="13" t="s">
        <v>154</v>
      </c>
      <c r="G85" s="17">
        <v>113.40225281908999</v>
      </c>
      <c r="H85" s="16"/>
    </row>
    <row r="86" spans="1:8">
      <c r="A86" s="100">
        <v>1</v>
      </c>
      <c r="B86" s="15" t="s">
        <v>144</v>
      </c>
      <c r="C86" s="98"/>
      <c r="D86" s="17">
        <v>0.22886311190364</v>
      </c>
      <c r="E86" s="13"/>
      <c r="F86" s="13"/>
      <c r="G86" s="13"/>
      <c r="H86" s="99" t="s">
        <v>160</v>
      </c>
    </row>
    <row r="87" spans="1:8">
      <c r="A87" s="98"/>
      <c r="B87" s="15" t="s">
        <v>145</v>
      </c>
      <c r="C87" s="98"/>
      <c r="D87" s="17">
        <v>113.17338970719</v>
      </c>
      <c r="E87" s="13"/>
      <c r="F87" s="13"/>
      <c r="G87" s="13"/>
      <c r="H87" s="99"/>
    </row>
    <row r="88" spans="1:8">
      <c r="A88" s="98"/>
      <c r="B88" s="15" t="s">
        <v>146</v>
      </c>
      <c r="C88" s="98"/>
      <c r="D88" s="17">
        <v>0</v>
      </c>
      <c r="E88" s="13"/>
      <c r="F88" s="13"/>
      <c r="G88" s="13"/>
      <c r="H88" s="99"/>
    </row>
    <row r="89" spans="1:8">
      <c r="A89" s="98"/>
      <c r="B89" s="15" t="s">
        <v>147</v>
      </c>
      <c r="C89" s="98"/>
      <c r="D89" s="17">
        <v>0</v>
      </c>
      <c r="E89" s="13"/>
      <c r="F89" s="13"/>
      <c r="G89" s="13"/>
      <c r="H89" s="99"/>
    </row>
    <row r="90" spans="1:8" ht="24.6">
      <c r="A90" s="96" t="s">
        <v>130</v>
      </c>
      <c r="B90" s="93"/>
      <c r="C90" s="10"/>
      <c r="D90" s="12">
        <v>1.3464586126717</v>
      </c>
      <c r="E90" s="13"/>
      <c r="F90" s="13"/>
      <c r="G90" s="13"/>
      <c r="H90" s="16"/>
    </row>
    <row r="91" spans="1:8">
      <c r="A91" s="98" t="s">
        <v>164</v>
      </c>
      <c r="B91" s="15" t="s">
        <v>144</v>
      </c>
      <c r="C91" s="10"/>
      <c r="D91" s="12">
        <v>0</v>
      </c>
      <c r="E91" s="13"/>
      <c r="F91" s="13"/>
      <c r="G91" s="13"/>
      <c r="H91" s="16"/>
    </row>
    <row r="92" spans="1:8">
      <c r="A92" s="98"/>
      <c r="B92" s="15" t="s">
        <v>145</v>
      </c>
      <c r="C92" s="10"/>
      <c r="D92" s="12">
        <v>0</v>
      </c>
      <c r="E92" s="13"/>
      <c r="F92" s="13"/>
      <c r="G92" s="13"/>
      <c r="H92" s="16"/>
    </row>
    <row r="93" spans="1:8">
      <c r="A93" s="98"/>
      <c r="B93" s="15" t="s">
        <v>146</v>
      </c>
      <c r="C93" s="10"/>
      <c r="D93" s="12">
        <v>0</v>
      </c>
      <c r="E93" s="13"/>
      <c r="F93" s="13"/>
      <c r="G93" s="13"/>
      <c r="H93" s="16"/>
    </row>
    <row r="94" spans="1:8">
      <c r="A94" s="98"/>
      <c r="B94" s="15" t="s">
        <v>147</v>
      </c>
      <c r="C94" s="10"/>
      <c r="D94" s="12">
        <v>1.3464586126717</v>
      </c>
      <c r="E94" s="13"/>
      <c r="F94" s="13"/>
      <c r="G94" s="13"/>
      <c r="H94" s="16"/>
    </row>
    <row r="95" spans="1:8">
      <c r="A95" s="94" t="s">
        <v>131</v>
      </c>
      <c r="B95" s="95"/>
      <c r="C95" s="98" t="s">
        <v>159</v>
      </c>
      <c r="D95" s="17">
        <v>1.3464586126717</v>
      </c>
      <c r="E95" s="13">
        <v>1</v>
      </c>
      <c r="F95" s="13" t="s">
        <v>154</v>
      </c>
      <c r="G95" s="17">
        <v>1.3464586126717</v>
      </c>
      <c r="H95" s="16"/>
    </row>
    <row r="96" spans="1:8">
      <c r="A96" s="100">
        <v>1</v>
      </c>
      <c r="B96" s="15" t="s">
        <v>144</v>
      </c>
      <c r="C96" s="98"/>
      <c r="D96" s="17">
        <v>0</v>
      </c>
      <c r="E96" s="13"/>
      <c r="F96" s="13"/>
      <c r="G96" s="13"/>
      <c r="H96" s="99" t="s">
        <v>160</v>
      </c>
    </row>
    <row r="97" spans="1:8">
      <c r="A97" s="98"/>
      <c r="B97" s="15" t="s">
        <v>145</v>
      </c>
      <c r="C97" s="98"/>
      <c r="D97" s="17">
        <v>0</v>
      </c>
      <c r="E97" s="13"/>
      <c r="F97" s="13"/>
      <c r="G97" s="13"/>
      <c r="H97" s="99"/>
    </row>
    <row r="98" spans="1:8">
      <c r="A98" s="98"/>
      <c r="B98" s="15" t="s">
        <v>146</v>
      </c>
      <c r="C98" s="98"/>
      <c r="D98" s="17">
        <v>0</v>
      </c>
      <c r="E98" s="13"/>
      <c r="F98" s="13"/>
      <c r="G98" s="13"/>
      <c r="H98" s="99"/>
    </row>
    <row r="99" spans="1:8">
      <c r="A99" s="98"/>
      <c r="B99" s="15" t="s">
        <v>147</v>
      </c>
      <c r="C99" s="98"/>
      <c r="D99" s="17">
        <v>1.3464586126717</v>
      </c>
      <c r="E99" s="13"/>
      <c r="F99" s="13"/>
      <c r="G99" s="13"/>
      <c r="H99" s="99"/>
    </row>
    <row r="100" spans="1:8">
      <c r="A100" s="18"/>
      <c r="C100" s="18"/>
      <c r="D100" s="7"/>
      <c r="E100" s="7"/>
      <c r="F100" s="7"/>
      <c r="G100" s="7"/>
      <c r="H100" s="19"/>
    </row>
    <row r="102" spans="1:8">
      <c r="A102" s="97" t="s">
        <v>165</v>
      </c>
      <c r="B102" s="97"/>
      <c r="C102" s="97"/>
      <c r="D102" s="97"/>
      <c r="E102" s="97"/>
      <c r="F102" s="97"/>
      <c r="G102" s="97"/>
      <c r="H102" s="97"/>
    </row>
    <row r="103" spans="1:8">
      <c r="A103" s="97" t="s">
        <v>166</v>
      </c>
      <c r="B103" s="97"/>
      <c r="C103" s="97"/>
      <c r="D103" s="97"/>
      <c r="E103" s="97"/>
      <c r="F103" s="97"/>
      <c r="G103" s="97"/>
      <c r="H103" s="97"/>
    </row>
  </sheetData>
  <mergeCells count="61">
    <mergeCell ref="H96:H99"/>
    <mergeCell ref="H51:H54"/>
    <mergeCell ref="H61:H64"/>
    <mergeCell ref="H66:H69"/>
    <mergeCell ref="H76:H79"/>
    <mergeCell ref="H86:H89"/>
    <mergeCell ref="H9:H12"/>
    <mergeCell ref="H18:H21"/>
    <mergeCell ref="H28:H31"/>
    <mergeCell ref="H37:H40"/>
    <mergeCell ref="H42:H45"/>
    <mergeCell ref="A86:A89"/>
    <mergeCell ref="A91:A94"/>
    <mergeCell ref="A96:A99"/>
    <mergeCell ref="C8:C12"/>
    <mergeCell ref="C17:C21"/>
    <mergeCell ref="C27:C31"/>
    <mergeCell ref="C36:C40"/>
    <mergeCell ref="C41:C45"/>
    <mergeCell ref="C50:C54"/>
    <mergeCell ref="C60:C64"/>
    <mergeCell ref="C65:C69"/>
    <mergeCell ref="C75:C79"/>
    <mergeCell ref="C85:C89"/>
    <mergeCell ref="C95:C99"/>
    <mergeCell ref="A61:A64"/>
    <mergeCell ref="A66:A69"/>
    <mergeCell ref="A71:A74"/>
    <mergeCell ref="A76:A79"/>
    <mergeCell ref="A81:A84"/>
    <mergeCell ref="A90:B90"/>
    <mergeCell ref="A95:B95"/>
    <mergeCell ref="A102:H102"/>
    <mergeCell ref="A103:H103"/>
    <mergeCell ref="A4:A7"/>
    <mergeCell ref="A9:A12"/>
    <mergeCell ref="A13:A16"/>
    <mergeCell ref="A18:A21"/>
    <mergeCell ref="A23:A26"/>
    <mergeCell ref="A28:A31"/>
    <mergeCell ref="A32:A35"/>
    <mergeCell ref="A37:A40"/>
    <mergeCell ref="A42:A45"/>
    <mergeCell ref="A46:A49"/>
    <mergeCell ref="A51:A54"/>
    <mergeCell ref="A56:A59"/>
    <mergeCell ref="A65:B65"/>
    <mergeCell ref="A70:B70"/>
    <mergeCell ref="A75:B75"/>
    <mergeCell ref="A80:B80"/>
    <mergeCell ref="A85:B85"/>
    <mergeCell ref="A36:B36"/>
    <mergeCell ref="A41:B41"/>
    <mergeCell ref="A50:B50"/>
    <mergeCell ref="A55:B55"/>
    <mergeCell ref="A60:B60"/>
    <mergeCell ref="A3:B3"/>
    <mergeCell ref="A8:B8"/>
    <mergeCell ref="A17:B17"/>
    <mergeCell ref="A22:B22"/>
    <mergeCell ref="A27:B27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pageSetUpPr fitToPage="1"/>
  </sheetPr>
  <dimension ref="A1:I23"/>
  <sheetViews>
    <sheetView zoomScale="90" zoomScaleNormal="90" workbookViewId="0">
      <selection sqref="A1:H1"/>
    </sheetView>
  </sheetViews>
  <sheetFormatPr defaultColWidth="9.109375" defaultRowHeight="14.4"/>
  <cols>
    <col min="1" max="1" width="60.5546875" style="1" customWidth="1"/>
    <col min="2" max="3" width="13.88671875" style="1" customWidth="1"/>
    <col min="4" max="4" width="17.109375" style="1" customWidth="1"/>
    <col min="5" max="5" width="15" style="1" customWidth="1"/>
    <col min="6" max="6" width="31" style="1" customWidth="1"/>
    <col min="7" max="7" width="25.6640625" style="1" customWidth="1"/>
    <col min="8" max="8" width="35" style="1" customWidth="1"/>
    <col min="9" max="9" width="9.109375" style="1"/>
  </cols>
  <sheetData>
    <row r="1" spans="1:8">
      <c r="A1" s="101" t="s">
        <v>167</v>
      </c>
      <c r="B1" s="101"/>
      <c r="C1" s="101"/>
      <c r="D1" s="101"/>
      <c r="E1" s="101"/>
      <c r="F1" s="101"/>
      <c r="G1" s="101"/>
      <c r="H1" s="101"/>
    </row>
    <row r="3" spans="1:8" ht="44.25" customHeight="1">
      <c r="A3" s="2" t="s">
        <v>168</v>
      </c>
      <c r="B3" s="2" t="s">
        <v>169</v>
      </c>
      <c r="C3" s="2" t="s">
        <v>170</v>
      </c>
      <c r="D3" s="2" t="s">
        <v>171</v>
      </c>
      <c r="E3" s="2" t="s">
        <v>172</v>
      </c>
      <c r="F3" s="2" t="s">
        <v>173</v>
      </c>
      <c r="G3" s="2" t="s">
        <v>174</v>
      </c>
      <c r="H3" s="2" t="s">
        <v>175</v>
      </c>
    </row>
    <row r="4" spans="1:8" ht="39" hidden="1" customHeight="1">
      <c r="A4" s="3" t="s">
        <v>176</v>
      </c>
      <c r="B4" s="4" t="s">
        <v>154</v>
      </c>
      <c r="C4" s="5">
        <v>12.798134382742999</v>
      </c>
      <c r="D4" s="5">
        <v>25.632087662364999</v>
      </c>
      <c r="E4" s="4">
        <v>0.4</v>
      </c>
      <c r="F4" s="4"/>
      <c r="G4" s="5">
        <v>328.04290241320001</v>
      </c>
      <c r="H4" s="6"/>
    </row>
    <row r="5" spans="1:8" ht="39" customHeight="1">
      <c r="A5" s="3" t="s">
        <v>177</v>
      </c>
      <c r="B5" s="4" t="s">
        <v>154</v>
      </c>
      <c r="C5" s="5">
        <v>139</v>
      </c>
      <c r="D5" s="5">
        <v>19.447555803385999</v>
      </c>
      <c r="E5" s="4">
        <v>0.4</v>
      </c>
      <c r="F5" s="3" t="s">
        <v>177</v>
      </c>
      <c r="G5" s="5">
        <v>3457.8099241877999</v>
      </c>
      <c r="H5" s="6" t="s">
        <v>196</v>
      </c>
    </row>
    <row r="6" spans="1:8" ht="39" hidden="1" customHeight="1">
      <c r="A6" s="3" t="s">
        <v>178</v>
      </c>
      <c r="B6" s="4" t="s">
        <v>154</v>
      </c>
      <c r="C6" s="5">
        <v>10.512753242966999</v>
      </c>
      <c r="D6" s="5">
        <v>80.053876886355994</v>
      </c>
      <c r="E6" s="4">
        <v>0.4</v>
      </c>
      <c r="F6" s="3" t="s">
        <v>178</v>
      </c>
      <c r="G6" s="5">
        <v>841.58665384916003</v>
      </c>
      <c r="H6" s="6"/>
    </row>
    <row r="7" spans="1:8" ht="39" customHeight="1">
      <c r="A7" s="3" t="s">
        <v>179</v>
      </c>
      <c r="B7" s="4" t="s">
        <v>148</v>
      </c>
      <c r="C7" s="5">
        <v>3.4614382743040002</v>
      </c>
      <c r="D7" s="5">
        <v>881.09974599531995</v>
      </c>
      <c r="E7" s="4">
        <v>0.4</v>
      </c>
      <c r="F7" s="3" t="s">
        <v>179</v>
      </c>
      <c r="G7" s="5">
        <v>3049.8723842678</v>
      </c>
      <c r="H7" s="6" t="s">
        <v>197</v>
      </c>
    </row>
    <row r="8" spans="1:8" ht="39" hidden="1" customHeight="1">
      <c r="A8" s="3" t="s">
        <v>180</v>
      </c>
      <c r="B8" s="4" t="s">
        <v>154</v>
      </c>
      <c r="C8" s="5">
        <v>107.41291356945</v>
      </c>
      <c r="D8" s="5">
        <v>19.225895489928</v>
      </c>
      <c r="E8" s="4">
        <v>0.4</v>
      </c>
      <c r="F8" s="4"/>
      <c r="G8" s="5">
        <v>2065.1094505548999</v>
      </c>
      <c r="H8" s="6"/>
    </row>
    <row r="9" spans="1:8" ht="39" hidden="1" customHeight="1">
      <c r="A9" s="3" t="s">
        <v>181</v>
      </c>
      <c r="B9" s="4" t="s">
        <v>154</v>
      </c>
      <c r="C9" s="5">
        <v>216.125</v>
      </c>
      <c r="D9" s="5">
        <v>27.493329416979002</v>
      </c>
      <c r="E9" s="4"/>
      <c r="F9" s="4"/>
      <c r="G9" s="5">
        <v>5941.9958202445996</v>
      </c>
      <c r="H9" s="6"/>
    </row>
    <row r="10" spans="1:8" ht="39" hidden="1" customHeight="1">
      <c r="A10" s="3" t="s">
        <v>182</v>
      </c>
      <c r="B10" s="4" t="s">
        <v>154</v>
      </c>
      <c r="C10" s="5">
        <v>30.875</v>
      </c>
      <c r="D10" s="5">
        <v>129.51445496714999</v>
      </c>
      <c r="E10" s="4"/>
      <c r="F10" s="4"/>
      <c r="G10" s="5">
        <v>3998.7587971108001</v>
      </c>
      <c r="H10" s="6"/>
    </row>
    <row r="11" spans="1:8" ht="39" hidden="1" customHeight="1">
      <c r="A11" s="3" t="s">
        <v>183</v>
      </c>
      <c r="B11" s="4" t="s">
        <v>154</v>
      </c>
      <c r="C11" s="5">
        <v>216.125</v>
      </c>
      <c r="D11" s="5">
        <v>6.3435473267983999</v>
      </c>
      <c r="E11" s="4"/>
      <c r="F11" s="4"/>
      <c r="G11" s="5">
        <v>1370.9991660042999</v>
      </c>
      <c r="H11" s="6"/>
    </row>
    <row r="12" spans="1:8" ht="39" hidden="1" customHeight="1">
      <c r="A12" s="3" t="s">
        <v>184</v>
      </c>
      <c r="B12" s="4" t="s">
        <v>154</v>
      </c>
      <c r="C12" s="5">
        <v>92.625</v>
      </c>
      <c r="D12" s="5">
        <v>2.1146196932215999</v>
      </c>
      <c r="E12" s="4"/>
      <c r="F12" s="4"/>
      <c r="G12" s="5">
        <v>195.86664908464999</v>
      </c>
      <c r="H12" s="6"/>
    </row>
    <row r="13" spans="1:8" ht="39" hidden="1" customHeight="1">
      <c r="A13" s="3" t="s">
        <v>185</v>
      </c>
      <c r="B13" s="4" t="s">
        <v>154</v>
      </c>
      <c r="C13" s="5">
        <v>185.25</v>
      </c>
      <c r="D13" s="5">
        <v>2.7387489318815001</v>
      </c>
      <c r="E13" s="4"/>
      <c r="F13" s="4"/>
      <c r="G13" s="5">
        <v>507.35323963104997</v>
      </c>
      <c r="H13" s="6"/>
    </row>
    <row r="14" spans="1:8" ht="39" hidden="1" customHeight="1">
      <c r="A14" s="3" t="s">
        <v>186</v>
      </c>
      <c r="B14" s="4" t="s">
        <v>154</v>
      </c>
      <c r="C14" s="5">
        <v>92.625</v>
      </c>
      <c r="D14" s="5">
        <v>1.1958839957538001</v>
      </c>
      <c r="E14" s="4"/>
      <c r="F14" s="4"/>
      <c r="G14" s="5">
        <v>110.7687551067</v>
      </c>
      <c r="H14" s="6"/>
    </row>
    <row r="15" spans="1:8" ht="39" hidden="1" customHeight="1">
      <c r="A15" s="3" t="s">
        <v>187</v>
      </c>
      <c r="B15" s="4" t="s">
        <v>154</v>
      </c>
      <c r="C15" s="5">
        <v>277.875</v>
      </c>
      <c r="D15" s="5">
        <v>1.0594921166761</v>
      </c>
      <c r="E15" s="4"/>
      <c r="F15" s="4"/>
      <c r="G15" s="5">
        <v>294.40637192137001</v>
      </c>
      <c r="H15" s="6"/>
    </row>
    <row r="16" spans="1:8" ht="39" hidden="1" customHeight="1">
      <c r="A16" s="3" t="s">
        <v>188</v>
      </c>
      <c r="B16" s="4" t="s">
        <v>154</v>
      </c>
      <c r="C16" s="5">
        <v>0.33333333333332998</v>
      </c>
      <c r="D16" s="5">
        <v>26.34516470849</v>
      </c>
      <c r="E16" s="4"/>
      <c r="F16" s="4"/>
      <c r="G16" s="5">
        <v>8.7817215694966997</v>
      </c>
      <c r="H16" s="6"/>
    </row>
    <row r="17" spans="1:8" ht="39" hidden="1" customHeight="1">
      <c r="A17" s="3" t="s">
        <v>189</v>
      </c>
      <c r="B17" s="4" t="s">
        <v>154</v>
      </c>
      <c r="C17" s="5">
        <v>2.2222222222222001</v>
      </c>
      <c r="D17" s="5">
        <v>19.225895489928</v>
      </c>
      <c r="E17" s="4"/>
      <c r="F17" s="4"/>
      <c r="G17" s="5">
        <v>42.724212199839997</v>
      </c>
      <c r="H17" s="6"/>
    </row>
    <row r="18" spans="1:8" ht="39" hidden="1" customHeight="1">
      <c r="A18" s="3" t="s">
        <v>190</v>
      </c>
      <c r="B18" s="4" t="s">
        <v>154</v>
      </c>
      <c r="C18" s="5">
        <v>0.55555555555556002</v>
      </c>
      <c r="D18" s="5">
        <v>41.453615319184003</v>
      </c>
      <c r="E18" s="4"/>
      <c r="F18" s="4"/>
      <c r="G18" s="5">
        <v>23.029786288436</v>
      </c>
      <c r="H18" s="6"/>
    </row>
    <row r="19" spans="1:8" ht="39" hidden="1" customHeight="1">
      <c r="A19" s="3" t="s">
        <v>191</v>
      </c>
      <c r="B19" s="4" t="s">
        <v>154</v>
      </c>
      <c r="C19" s="5">
        <v>0.11111111111110999</v>
      </c>
      <c r="D19" s="5">
        <v>42.550415643793997</v>
      </c>
      <c r="E19" s="4"/>
      <c r="F19" s="4"/>
      <c r="G19" s="5">
        <v>4.7278239604215999</v>
      </c>
      <c r="H19" s="6"/>
    </row>
    <row r="20" spans="1:8" ht="39" hidden="1" customHeight="1">
      <c r="A20" s="3" t="s">
        <v>192</v>
      </c>
      <c r="B20" s="4" t="s">
        <v>154</v>
      </c>
      <c r="C20" s="5">
        <v>2.7777777777777999</v>
      </c>
      <c r="D20" s="5">
        <v>4.0651665034173998</v>
      </c>
      <c r="E20" s="4"/>
      <c r="F20" s="4"/>
      <c r="G20" s="5">
        <v>11.292129176158999</v>
      </c>
      <c r="H20" s="6"/>
    </row>
    <row r="21" spans="1:8" ht="39" hidden="1" customHeight="1">
      <c r="A21" s="3" t="s">
        <v>193</v>
      </c>
      <c r="B21" s="4" t="s">
        <v>154</v>
      </c>
      <c r="C21" s="5">
        <v>0.11111111111110999</v>
      </c>
      <c r="D21" s="5">
        <v>124.10572748357001</v>
      </c>
      <c r="E21" s="4"/>
      <c r="F21" s="4"/>
      <c r="G21" s="5">
        <v>13.789525275952</v>
      </c>
      <c r="H21" s="6"/>
    </row>
    <row r="22" spans="1:8" ht="39" hidden="1" customHeight="1">
      <c r="A22" s="3" t="s">
        <v>194</v>
      </c>
      <c r="B22" s="4" t="s">
        <v>154</v>
      </c>
      <c r="C22" s="5">
        <v>0.66666666666666996</v>
      </c>
      <c r="D22" s="5">
        <v>1.4763413330312001</v>
      </c>
      <c r="E22" s="4"/>
      <c r="F22" s="4"/>
      <c r="G22" s="5">
        <v>0.98422755535413997</v>
      </c>
      <c r="H22" s="6"/>
    </row>
    <row r="23" spans="1:8" ht="39" hidden="1" customHeight="1">
      <c r="A23" s="3" t="s">
        <v>195</v>
      </c>
      <c r="B23" s="4" t="s">
        <v>154</v>
      </c>
      <c r="C23" s="5">
        <v>0.33333333333332998</v>
      </c>
      <c r="D23" s="5">
        <v>1.3508732310739</v>
      </c>
      <c r="E23" s="4"/>
      <c r="F23" s="4"/>
      <c r="G23" s="5">
        <v>0.45029107702463</v>
      </c>
      <c r="H23" s="6"/>
    </row>
  </sheetData>
  <mergeCells count="1">
    <mergeCell ref="A1:H1"/>
  </mergeCells>
  <pageMargins left="0.19700000000000001" right="0.315" top="0.748" bottom="0.748" header="0.315" footer="0.315"/>
  <pageSetup paperSize="9" scale="80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80"/>
  <sheetViews>
    <sheetView topLeftCell="C67" zoomScale="90" zoomScaleNormal="90" workbookViewId="0">
      <selection activeCell="A13" sqref="A13:H13"/>
    </sheetView>
  </sheetViews>
  <sheetFormatPr defaultColWidth="8.88671875" defaultRowHeight="15.6"/>
  <cols>
    <col min="1" max="1" width="10.88671875" style="20" customWidth="1"/>
    <col min="2" max="2" width="66.33203125" style="20" customWidth="1"/>
    <col min="3" max="3" width="66.6640625" style="20" customWidth="1"/>
    <col min="4" max="4" width="21.88671875" style="20" customWidth="1"/>
    <col min="5" max="5" width="21.109375" style="20" customWidth="1"/>
    <col min="6" max="6" width="23" style="20" customWidth="1"/>
    <col min="7" max="7" width="16.6640625" style="20" customWidth="1"/>
    <col min="8" max="8" width="17.44140625" style="20" customWidth="1"/>
    <col min="9" max="9" width="8.88671875" style="20"/>
  </cols>
  <sheetData>
    <row r="1" spans="1:8">
      <c r="A1" s="23"/>
      <c r="B1" s="23"/>
      <c r="C1" s="23"/>
      <c r="D1" s="23"/>
      <c r="E1" s="23"/>
      <c r="F1" s="23"/>
      <c r="G1" s="23"/>
      <c r="H1" s="23"/>
    </row>
    <row r="2" spans="1:8">
      <c r="A2" s="24"/>
      <c r="B2" s="24"/>
      <c r="C2" s="24"/>
      <c r="D2" s="24"/>
      <c r="E2" s="24"/>
      <c r="F2" s="24"/>
      <c r="G2" s="24"/>
      <c r="H2" s="24"/>
    </row>
    <row r="3" spans="1:8">
      <c r="A3" s="25"/>
      <c r="B3" s="25"/>
      <c r="C3" s="25"/>
      <c r="E3" s="25"/>
      <c r="F3" s="25"/>
      <c r="G3" s="25"/>
      <c r="H3" s="25"/>
    </row>
    <row r="4" spans="1:8">
      <c r="A4" s="24"/>
      <c r="B4" s="24"/>
      <c r="C4" s="24"/>
      <c r="D4" s="24"/>
      <c r="E4" s="24"/>
      <c r="F4" s="24"/>
      <c r="G4" s="24"/>
      <c r="H4" s="24"/>
    </row>
    <row r="5" spans="1:8">
      <c r="A5" s="24"/>
      <c r="B5" s="24"/>
      <c r="C5" s="24"/>
      <c r="D5" s="24"/>
      <c r="E5" s="24"/>
      <c r="F5" s="24"/>
      <c r="G5" s="24"/>
      <c r="H5" s="24"/>
    </row>
    <row r="6" spans="1:8">
      <c r="A6" s="24"/>
      <c r="B6" s="24"/>
      <c r="C6" s="36"/>
      <c r="D6" s="24"/>
      <c r="E6" s="24"/>
      <c r="F6" s="24"/>
      <c r="G6" s="24"/>
      <c r="H6" s="24"/>
    </row>
    <row r="7" spans="1:8">
      <c r="A7" s="24"/>
      <c r="B7" s="24"/>
      <c r="C7" s="24"/>
      <c r="D7" s="24"/>
      <c r="E7" s="24"/>
      <c r="F7" s="24"/>
      <c r="G7" s="24"/>
      <c r="H7" s="24"/>
    </row>
    <row r="8" spans="1:8">
      <c r="A8" s="25"/>
      <c r="B8" s="25"/>
      <c r="C8" s="25"/>
      <c r="E8" s="25"/>
      <c r="F8" s="25"/>
      <c r="G8" s="25"/>
      <c r="H8" s="25"/>
    </row>
    <row r="9" spans="1:8">
      <c r="A9" s="24"/>
      <c r="B9" s="24"/>
      <c r="C9" s="24"/>
      <c r="D9" s="24"/>
      <c r="E9" s="24"/>
      <c r="F9" s="24"/>
      <c r="G9" s="24"/>
      <c r="H9" s="24"/>
    </row>
    <row r="10" spans="1:8">
      <c r="A10" s="24"/>
      <c r="B10" s="24"/>
      <c r="C10" s="24"/>
      <c r="D10" s="24"/>
      <c r="E10" s="24"/>
      <c r="F10" s="24"/>
      <c r="G10" s="24"/>
      <c r="H10" s="24"/>
    </row>
    <row r="11" spans="1:8">
      <c r="A11" s="26"/>
      <c r="B11" s="26"/>
      <c r="C11" s="37" t="s">
        <v>27</v>
      </c>
      <c r="E11" s="26"/>
      <c r="F11" s="26"/>
      <c r="G11" s="26"/>
      <c r="H11" s="26"/>
    </row>
    <row r="12" spans="1:8">
      <c r="A12" s="24"/>
      <c r="B12" s="24"/>
      <c r="C12" s="24"/>
      <c r="D12" s="24"/>
      <c r="E12" s="24"/>
      <c r="F12" s="24"/>
      <c r="G12" s="24"/>
      <c r="H12" s="24"/>
    </row>
    <row r="13" spans="1:8" ht="78.75" customHeight="1">
      <c r="A13" s="84" t="s">
        <v>198</v>
      </c>
      <c r="B13" s="84"/>
      <c r="C13" s="84"/>
      <c r="D13" s="84"/>
      <c r="E13" s="84"/>
      <c r="F13" s="84"/>
      <c r="G13" s="84"/>
      <c r="H13" s="84"/>
    </row>
    <row r="14" spans="1:8">
      <c r="A14" s="35"/>
      <c r="B14" s="35"/>
      <c r="C14" s="25" t="s">
        <v>4</v>
      </c>
      <c r="E14" s="35"/>
      <c r="F14" s="35"/>
      <c r="G14" s="35"/>
      <c r="H14" s="35"/>
    </row>
    <row r="15" spans="1:8">
      <c r="A15" s="24"/>
      <c r="B15" s="24"/>
      <c r="C15" s="24"/>
      <c r="D15" s="24"/>
      <c r="E15" s="38"/>
      <c r="F15" s="24"/>
      <c r="G15" s="24"/>
      <c r="H15" s="24"/>
    </row>
    <row r="16" spans="1:8">
      <c r="A16" s="24" t="s">
        <v>28</v>
      </c>
      <c r="B16" s="24"/>
      <c r="C16" s="24"/>
      <c r="D16" s="24"/>
      <c r="E16" s="24"/>
      <c r="F16" s="24"/>
      <c r="G16" s="24"/>
      <c r="H16" s="29"/>
    </row>
    <row r="17" spans="1:8">
      <c r="A17" s="24"/>
      <c r="B17" s="24"/>
      <c r="C17" s="24"/>
      <c r="D17" s="24"/>
      <c r="E17" s="24"/>
      <c r="F17" s="24"/>
      <c r="G17" s="24"/>
      <c r="H17" s="24"/>
    </row>
    <row r="18" spans="1:8" ht="36" customHeight="1">
      <c r="A18" s="91" t="s">
        <v>5</v>
      </c>
      <c r="B18" s="91" t="s">
        <v>29</v>
      </c>
      <c r="C18" s="91" t="s">
        <v>30</v>
      </c>
      <c r="D18" s="88" t="s">
        <v>31</v>
      </c>
      <c r="E18" s="89"/>
      <c r="F18" s="89"/>
      <c r="G18" s="89"/>
      <c r="H18" s="90"/>
    </row>
    <row r="19" spans="1:8" ht="94.5" customHeight="1">
      <c r="A19" s="91"/>
      <c r="B19" s="91"/>
      <c r="C19" s="91"/>
      <c r="D19" s="2" t="s">
        <v>32</v>
      </c>
      <c r="E19" s="2" t="s">
        <v>33</v>
      </c>
      <c r="F19" s="2" t="s">
        <v>34</v>
      </c>
      <c r="G19" s="2" t="s">
        <v>35</v>
      </c>
      <c r="H19" s="2" t="s">
        <v>36</v>
      </c>
    </row>
    <row r="20" spans="1:8">
      <c r="A20" s="2">
        <v>1</v>
      </c>
      <c r="B20" s="2">
        <v>2</v>
      </c>
      <c r="C20" s="30">
        <v>3</v>
      </c>
      <c r="D20" s="2">
        <v>4</v>
      </c>
      <c r="E20" s="2">
        <v>5</v>
      </c>
      <c r="F20" s="2">
        <v>6</v>
      </c>
      <c r="G20" s="2">
        <v>7</v>
      </c>
      <c r="H20" s="2">
        <v>8</v>
      </c>
    </row>
    <row r="21" spans="1:8">
      <c r="A21" s="39"/>
      <c r="B21" s="33"/>
      <c r="C21" s="40" t="s">
        <v>37</v>
      </c>
      <c r="D21" s="41"/>
      <c r="E21" s="41"/>
      <c r="F21" s="41"/>
      <c r="G21" s="41"/>
      <c r="H21" s="41"/>
    </row>
    <row r="22" spans="1:8">
      <c r="A22" s="39"/>
      <c r="B22" s="2"/>
      <c r="C22" s="42"/>
      <c r="D22" s="43"/>
      <c r="E22" s="43"/>
      <c r="F22" s="43"/>
      <c r="G22" s="41"/>
      <c r="H22" s="41">
        <f>SUM(D22:G22)</f>
        <v>0</v>
      </c>
    </row>
    <row r="23" spans="1:8">
      <c r="A23" s="2"/>
      <c r="B23" s="33"/>
      <c r="C23" s="40" t="s">
        <v>38</v>
      </c>
      <c r="D23" s="41">
        <f>SUM(D22:D22)</f>
        <v>0</v>
      </c>
      <c r="E23" s="41">
        <f>SUM(E22:E22)</f>
        <v>0</v>
      </c>
      <c r="F23" s="41">
        <f>SUM(F22:F22)</f>
        <v>0</v>
      </c>
      <c r="G23" s="41">
        <f>SUM(G22:G22)</f>
        <v>0</v>
      </c>
      <c r="H23" s="41">
        <f>SUM(D23:G23)</f>
        <v>0</v>
      </c>
    </row>
    <row r="24" spans="1:8">
      <c r="A24" s="2"/>
      <c r="B24" s="33"/>
      <c r="C24" s="44" t="s">
        <v>39</v>
      </c>
      <c r="D24" s="41"/>
      <c r="E24" s="41"/>
      <c r="F24" s="41"/>
      <c r="G24" s="41"/>
      <c r="H24" s="41"/>
    </row>
    <row r="25" spans="1:8" s="35" customFormat="1">
      <c r="A25" s="2">
        <v>1</v>
      </c>
      <c r="B25" s="2" t="s">
        <v>40</v>
      </c>
      <c r="C25" s="42" t="s">
        <v>41</v>
      </c>
      <c r="D25" s="41">
        <v>11044.104565939</v>
      </c>
      <c r="E25" s="41">
        <v>168.02819881568999</v>
      </c>
      <c r="F25" s="41">
        <v>0</v>
      </c>
      <c r="G25" s="41">
        <v>0</v>
      </c>
      <c r="H25" s="41">
        <v>11212.132764755001</v>
      </c>
    </row>
    <row r="26" spans="1:8">
      <c r="A26" s="2">
        <v>2</v>
      </c>
      <c r="B26" s="2" t="s">
        <v>42</v>
      </c>
      <c r="C26" s="42" t="s">
        <v>43</v>
      </c>
      <c r="D26" s="41">
        <v>2.7942200000000001</v>
      </c>
      <c r="E26" s="41">
        <v>16889.86</v>
      </c>
      <c r="F26" s="41">
        <v>0</v>
      </c>
      <c r="G26" s="41">
        <v>0</v>
      </c>
      <c r="H26" s="41">
        <v>16892.65422</v>
      </c>
    </row>
    <row r="27" spans="1:8">
      <c r="A27" s="2">
        <v>3</v>
      </c>
      <c r="B27" s="2" t="s">
        <v>44</v>
      </c>
      <c r="C27" s="42" t="s">
        <v>45</v>
      </c>
      <c r="D27" s="41">
        <v>0.22886311190364</v>
      </c>
      <c r="E27" s="41">
        <v>113.17338970719</v>
      </c>
      <c r="F27" s="41">
        <v>0</v>
      </c>
      <c r="G27" s="41">
        <v>0</v>
      </c>
      <c r="H27" s="41">
        <v>113.40225281908999</v>
      </c>
    </row>
    <row r="28" spans="1:8">
      <c r="A28" s="2"/>
      <c r="B28" s="33"/>
      <c r="C28" s="33" t="s">
        <v>46</v>
      </c>
      <c r="D28" s="41">
        <v>11047.127649051001</v>
      </c>
      <c r="E28" s="41">
        <v>17171.061588523</v>
      </c>
      <c r="F28" s="41">
        <v>0</v>
      </c>
      <c r="G28" s="41">
        <v>0</v>
      </c>
      <c r="H28" s="41">
        <v>28218.189237573999</v>
      </c>
    </row>
    <row r="29" spans="1:8">
      <c r="A29" s="2"/>
      <c r="B29" s="33"/>
      <c r="C29" s="44" t="s">
        <v>47</v>
      </c>
      <c r="D29" s="41"/>
      <c r="E29" s="41"/>
      <c r="F29" s="41"/>
      <c r="G29" s="41"/>
      <c r="H29" s="41"/>
    </row>
    <row r="30" spans="1:8" s="35" customFormat="1">
      <c r="A30" s="45"/>
      <c r="B30" s="45"/>
      <c r="C30" s="46"/>
      <c r="D30" s="41"/>
      <c r="E30" s="41"/>
      <c r="F30" s="41"/>
      <c r="G30" s="41"/>
      <c r="H30" s="41">
        <f>SUM(D30:G30)</f>
        <v>0</v>
      </c>
    </row>
    <row r="31" spans="1:8">
      <c r="A31" s="2"/>
      <c r="B31" s="33"/>
      <c r="C31" s="33" t="s">
        <v>48</v>
      </c>
      <c r="D31" s="41">
        <f>SUM(D30:D30)</f>
        <v>0</v>
      </c>
      <c r="E31" s="41">
        <f>SUM(E30:E30)</f>
        <v>0</v>
      </c>
      <c r="F31" s="41">
        <f>SUM(F30:F30)</f>
        <v>0</v>
      </c>
      <c r="G31" s="41">
        <f>SUM(G30:G30)</f>
        <v>0</v>
      </c>
      <c r="H31" s="41">
        <f>SUM(D31:G31)</f>
        <v>0</v>
      </c>
    </row>
    <row r="32" spans="1:8">
      <c r="A32" s="39"/>
      <c r="B32" s="33"/>
      <c r="C32" s="40" t="s">
        <v>49</v>
      </c>
      <c r="D32" s="41"/>
      <c r="E32" s="41"/>
      <c r="F32" s="41"/>
      <c r="G32" s="41"/>
      <c r="H32" s="41"/>
    </row>
    <row r="33" spans="1:8">
      <c r="A33" s="39"/>
      <c r="B33" s="2"/>
      <c r="C33" s="47"/>
      <c r="D33" s="41"/>
      <c r="E33" s="41"/>
      <c r="F33" s="41"/>
      <c r="G33" s="41"/>
      <c r="H33" s="41">
        <f>SUM(D33:G33)</f>
        <v>0</v>
      </c>
    </row>
    <row r="34" spans="1:8">
      <c r="A34" s="2"/>
      <c r="B34" s="33"/>
      <c r="C34" s="40" t="s">
        <v>50</v>
      </c>
      <c r="D34" s="41">
        <f>SUM(D33:D33)</f>
        <v>0</v>
      </c>
      <c r="E34" s="41">
        <f>SUM(E33:E33)</f>
        <v>0</v>
      </c>
      <c r="F34" s="41">
        <f>SUM(F33:F33)</f>
        <v>0</v>
      </c>
      <c r="G34" s="41">
        <f>SUM(G33:G33)</f>
        <v>0</v>
      </c>
      <c r="H34" s="41">
        <f>SUM(D34:G34)</f>
        <v>0</v>
      </c>
    </row>
    <row r="35" spans="1:8">
      <c r="A35" s="2"/>
      <c r="B35" s="33"/>
      <c r="C35" s="44" t="s">
        <v>51</v>
      </c>
      <c r="D35" s="41"/>
      <c r="E35" s="41"/>
      <c r="F35" s="41"/>
      <c r="G35" s="41"/>
      <c r="H35" s="41"/>
    </row>
    <row r="36" spans="1:8" s="35" customFormat="1">
      <c r="A36" s="45"/>
      <c r="B36" s="45"/>
      <c r="C36" s="46"/>
      <c r="D36" s="41"/>
      <c r="E36" s="41"/>
      <c r="F36" s="41"/>
      <c r="G36" s="41"/>
      <c r="H36" s="41">
        <f>SUM(D36:G36)</f>
        <v>0</v>
      </c>
    </row>
    <row r="37" spans="1:8">
      <c r="A37" s="2"/>
      <c r="B37" s="33"/>
      <c r="C37" s="33" t="s">
        <v>52</v>
      </c>
      <c r="D37" s="41">
        <f>SUM(D36:D36)</f>
        <v>0</v>
      </c>
      <c r="E37" s="41">
        <f>SUM(E36:E36)</f>
        <v>0</v>
      </c>
      <c r="F37" s="41">
        <f>SUM(F36:F36)</f>
        <v>0</v>
      </c>
      <c r="G37" s="41">
        <f>SUM(G36:G36)</f>
        <v>0</v>
      </c>
      <c r="H37" s="41">
        <f>SUM(D37:G37)</f>
        <v>0</v>
      </c>
    </row>
    <row r="38" spans="1:8" ht="31.5" customHeight="1">
      <c r="A38" s="2"/>
      <c r="B38" s="33"/>
      <c r="C38" s="44" t="s">
        <v>53</v>
      </c>
      <c r="D38" s="41"/>
      <c r="E38" s="41"/>
      <c r="F38" s="41"/>
      <c r="G38" s="41"/>
      <c r="H38" s="41"/>
    </row>
    <row r="39" spans="1:8" s="35" customFormat="1">
      <c r="A39" s="45"/>
      <c r="B39" s="45"/>
      <c r="C39" s="46"/>
      <c r="D39" s="41"/>
      <c r="E39" s="41"/>
      <c r="F39" s="41"/>
      <c r="G39" s="41"/>
      <c r="H39" s="41">
        <f>SUM(D39:G39)</f>
        <v>0</v>
      </c>
    </row>
    <row r="40" spans="1:8">
      <c r="A40" s="2"/>
      <c r="B40" s="33"/>
      <c r="C40" s="33" t="s">
        <v>54</v>
      </c>
      <c r="D40" s="41">
        <f>SUM(D39:D39)</f>
        <v>0</v>
      </c>
      <c r="E40" s="41">
        <f>SUM(E39:E39)</f>
        <v>0</v>
      </c>
      <c r="F40" s="41">
        <f>SUM(F39:F39)</f>
        <v>0</v>
      </c>
      <c r="G40" s="41">
        <f>SUM(G39:G39)</f>
        <v>0</v>
      </c>
      <c r="H40" s="41">
        <f>SUM(D40:G40)</f>
        <v>0</v>
      </c>
    </row>
    <row r="41" spans="1:8">
      <c r="A41" s="2"/>
      <c r="B41" s="33"/>
      <c r="C41" s="44" t="s">
        <v>55</v>
      </c>
      <c r="D41" s="41"/>
      <c r="E41" s="41"/>
      <c r="F41" s="41"/>
      <c r="G41" s="41"/>
      <c r="H41" s="41"/>
    </row>
    <row r="42" spans="1:8" s="35" customFormat="1">
      <c r="A42" s="45"/>
      <c r="B42" s="45"/>
      <c r="C42" s="46"/>
      <c r="D42" s="41"/>
      <c r="E42" s="41"/>
      <c r="F42" s="41"/>
      <c r="G42" s="41"/>
      <c r="H42" s="41">
        <f>SUM(D42:G42)</f>
        <v>0</v>
      </c>
    </row>
    <row r="43" spans="1:8">
      <c r="A43" s="2"/>
      <c r="B43" s="33"/>
      <c r="C43" s="33" t="s">
        <v>56</v>
      </c>
      <c r="D43" s="41">
        <f>SUM(D42:D42)</f>
        <v>0</v>
      </c>
      <c r="E43" s="41">
        <f>SUM(E42:E42)</f>
        <v>0</v>
      </c>
      <c r="F43" s="41">
        <f>SUM(F42:F42)</f>
        <v>0</v>
      </c>
      <c r="G43" s="41">
        <f>SUM(G42:G42)</f>
        <v>0</v>
      </c>
      <c r="H43" s="41">
        <f>SUM(D43:G43)</f>
        <v>0</v>
      </c>
    </row>
    <row r="44" spans="1:8">
      <c r="A44" s="2"/>
      <c r="B44" s="33"/>
      <c r="C44" s="33" t="s">
        <v>57</v>
      </c>
      <c r="D44" s="41">
        <v>11047.127649051001</v>
      </c>
      <c r="E44" s="41">
        <v>17171.061588523</v>
      </c>
      <c r="F44" s="41">
        <v>0</v>
      </c>
      <c r="G44" s="41">
        <v>0</v>
      </c>
      <c r="H44" s="41">
        <v>28218.189237573999</v>
      </c>
    </row>
    <row r="45" spans="1:8">
      <c r="A45" s="2"/>
      <c r="B45" s="33"/>
      <c r="C45" s="44" t="s">
        <v>58</v>
      </c>
      <c r="D45" s="41"/>
      <c r="E45" s="41"/>
      <c r="F45" s="41"/>
      <c r="G45" s="41"/>
      <c r="H45" s="41"/>
    </row>
    <row r="46" spans="1:8" ht="31.2">
      <c r="A46" s="2">
        <v>4</v>
      </c>
      <c r="B46" s="2" t="s">
        <v>59</v>
      </c>
      <c r="C46" s="42" t="s">
        <v>60</v>
      </c>
      <c r="D46" s="41">
        <v>220.88209131878</v>
      </c>
      <c r="E46" s="41">
        <v>3.3605639763138</v>
      </c>
      <c r="F46" s="41">
        <v>0</v>
      </c>
      <c r="G46" s="41">
        <v>0</v>
      </c>
      <c r="H46" s="41">
        <v>224.24265529510001</v>
      </c>
    </row>
    <row r="47" spans="1:8" ht="31.2">
      <c r="A47" s="2">
        <v>5</v>
      </c>
      <c r="B47" s="2" t="s">
        <v>61</v>
      </c>
      <c r="C47" s="42" t="s">
        <v>62</v>
      </c>
      <c r="D47" s="41">
        <v>5.5884400000000001E-2</v>
      </c>
      <c r="E47" s="41">
        <v>337.79719999999998</v>
      </c>
      <c r="F47" s="41">
        <v>0</v>
      </c>
      <c r="G47" s="41">
        <v>0</v>
      </c>
      <c r="H47" s="41">
        <v>337.8530844</v>
      </c>
    </row>
    <row r="48" spans="1:8" ht="31.2">
      <c r="A48" s="2">
        <v>6</v>
      </c>
      <c r="B48" s="2" t="s">
        <v>61</v>
      </c>
      <c r="C48" s="42" t="s">
        <v>63</v>
      </c>
      <c r="D48" s="41">
        <v>1.4290816812939</v>
      </c>
      <c r="E48" s="41">
        <v>0.82474365686616002</v>
      </c>
      <c r="F48" s="41">
        <v>0</v>
      </c>
      <c r="G48" s="41">
        <v>0</v>
      </c>
      <c r="H48" s="41">
        <v>2.25382533816</v>
      </c>
    </row>
    <row r="49" spans="1:8">
      <c r="A49" s="2"/>
      <c r="B49" s="33"/>
      <c r="C49" s="33" t="s">
        <v>64</v>
      </c>
      <c r="D49" s="41">
        <v>222.36705740008</v>
      </c>
      <c r="E49" s="41">
        <v>341.98250763317998</v>
      </c>
      <c r="F49" s="41">
        <v>0</v>
      </c>
      <c r="G49" s="41">
        <v>0</v>
      </c>
      <c r="H49" s="41">
        <v>564.34956503325998</v>
      </c>
    </row>
    <row r="50" spans="1:8">
      <c r="A50" s="2"/>
      <c r="B50" s="33"/>
      <c r="C50" s="33" t="s">
        <v>65</v>
      </c>
      <c r="D50" s="41">
        <v>11269.494706451</v>
      </c>
      <c r="E50" s="41">
        <v>17513.044096156002</v>
      </c>
      <c r="F50" s="41">
        <v>0</v>
      </c>
      <c r="G50" s="41">
        <v>0</v>
      </c>
      <c r="H50" s="41">
        <v>28782.538802607</v>
      </c>
    </row>
    <row r="51" spans="1:8">
      <c r="A51" s="2"/>
      <c r="B51" s="33"/>
      <c r="C51" s="33" t="s">
        <v>66</v>
      </c>
      <c r="D51" s="41"/>
      <c r="E51" s="41"/>
      <c r="F51" s="41"/>
      <c r="G51" s="41"/>
      <c r="H51" s="41"/>
    </row>
    <row r="52" spans="1:8">
      <c r="A52" s="2">
        <v>7</v>
      </c>
      <c r="B52" s="2" t="s">
        <v>67</v>
      </c>
      <c r="C52" s="48" t="s">
        <v>41</v>
      </c>
      <c r="D52" s="41">
        <v>0</v>
      </c>
      <c r="E52" s="41">
        <v>0</v>
      </c>
      <c r="F52" s="41">
        <v>0</v>
      </c>
      <c r="G52" s="41">
        <v>125.47351885351</v>
      </c>
      <c r="H52" s="41">
        <v>125.47351885351</v>
      </c>
    </row>
    <row r="53" spans="1:8" ht="31.2">
      <c r="A53" s="2">
        <v>8</v>
      </c>
      <c r="B53" s="2" t="s">
        <v>68</v>
      </c>
      <c r="C53" s="48" t="s">
        <v>69</v>
      </c>
      <c r="D53" s="41">
        <v>294.01615175442998</v>
      </c>
      <c r="E53" s="41">
        <v>4.4732467088712999</v>
      </c>
      <c r="F53" s="41">
        <v>0</v>
      </c>
      <c r="G53" s="41">
        <v>0</v>
      </c>
      <c r="H53" s="41">
        <v>298.48939846330001</v>
      </c>
    </row>
    <row r="54" spans="1:8">
      <c r="A54" s="2">
        <v>9</v>
      </c>
      <c r="B54" s="2" t="s">
        <v>70</v>
      </c>
      <c r="C54" s="48" t="s">
        <v>71</v>
      </c>
      <c r="D54" s="41">
        <v>0</v>
      </c>
      <c r="E54" s="41">
        <v>0</v>
      </c>
      <c r="F54" s="41">
        <v>0</v>
      </c>
      <c r="G54" s="41">
        <v>248.16934661508</v>
      </c>
      <c r="H54" s="41">
        <v>248.16934661508</v>
      </c>
    </row>
    <row r="55" spans="1:8">
      <c r="A55" s="2">
        <v>10</v>
      </c>
      <c r="B55" s="2"/>
      <c r="C55" s="48" t="s">
        <v>72</v>
      </c>
      <c r="D55" s="41">
        <v>0</v>
      </c>
      <c r="E55" s="41">
        <v>0</v>
      </c>
      <c r="F55" s="41">
        <v>0</v>
      </c>
      <c r="G55" s="41">
        <v>209.78152925606</v>
      </c>
      <c r="H55" s="41">
        <v>209.78152925606</v>
      </c>
    </row>
    <row r="56" spans="1:8">
      <c r="A56" s="2">
        <v>11</v>
      </c>
      <c r="B56" s="2"/>
      <c r="C56" s="48" t="s">
        <v>73</v>
      </c>
      <c r="D56" s="41">
        <v>0</v>
      </c>
      <c r="E56" s="41">
        <v>0</v>
      </c>
      <c r="F56" s="41">
        <v>0</v>
      </c>
      <c r="G56" s="41">
        <v>91.588591959791998</v>
      </c>
      <c r="H56" s="41">
        <v>91.588591959791998</v>
      </c>
    </row>
    <row r="57" spans="1:8">
      <c r="A57" s="2">
        <v>12</v>
      </c>
      <c r="B57" s="2" t="s">
        <v>74</v>
      </c>
      <c r="C57" s="48" t="s">
        <v>75</v>
      </c>
      <c r="D57" s="41">
        <v>0</v>
      </c>
      <c r="E57" s="41">
        <v>0</v>
      </c>
      <c r="F57" s="41">
        <v>0</v>
      </c>
      <c r="G57" s="41">
        <v>967.62249999999995</v>
      </c>
      <c r="H57" s="41">
        <v>967.62249999999995</v>
      </c>
    </row>
    <row r="58" spans="1:8" ht="31.2">
      <c r="A58" s="2">
        <v>13</v>
      </c>
      <c r="B58" s="2" t="s">
        <v>76</v>
      </c>
      <c r="C58" s="48" t="s">
        <v>77</v>
      </c>
      <c r="D58" s="41">
        <v>7.4387724840000002E-2</v>
      </c>
      <c r="E58" s="41">
        <v>449.64185292000002</v>
      </c>
      <c r="F58" s="41">
        <v>0</v>
      </c>
      <c r="G58" s="41">
        <v>0</v>
      </c>
      <c r="H58" s="41">
        <v>449.71624064484001</v>
      </c>
    </row>
    <row r="59" spans="1:8">
      <c r="A59" s="2">
        <v>14</v>
      </c>
      <c r="B59" s="2" t="s">
        <v>78</v>
      </c>
      <c r="C59" s="48" t="s">
        <v>79</v>
      </c>
      <c r="D59" s="41">
        <v>0</v>
      </c>
      <c r="E59" s="41">
        <v>0</v>
      </c>
      <c r="F59" s="41">
        <v>0</v>
      </c>
      <c r="G59" s="41">
        <v>1.3464586126717</v>
      </c>
      <c r="H59" s="41">
        <v>1.3464586126717</v>
      </c>
    </row>
    <row r="60" spans="1:8" ht="31.2">
      <c r="A60" s="2">
        <v>15</v>
      </c>
      <c r="B60" s="2" t="s">
        <v>76</v>
      </c>
      <c r="C60" s="48" t="s">
        <v>69</v>
      </c>
      <c r="D60" s="41">
        <v>1.9025146526796</v>
      </c>
      <c r="E60" s="41">
        <v>1.0978458921266001</v>
      </c>
      <c r="F60" s="41">
        <v>0</v>
      </c>
      <c r="G60" s="41">
        <v>0</v>
      </c>
      <c r="H60" s="41">
        <v>3.0003605448061998</v>
      </c>
    </row>
    <row r="61" spans="1:8">
      <c r="A61" s="2"/>
      <c r="B61" s="33"/>
      <c r="C61" s="33" t="s">
        <v>80</v>
      </c>
      <c r="D61" s="41">
        <v>295.99305413194998</v>
      </c>
      <c r="E61" s="41">
        <v>455.21294552099999</v>
      </c>
      <c r="F61" s="41">
        <v>0</v>
      </c>
      <c r="G61" s="41">
        <v>1643.9819452971001</v>
      </c>
      <c r="H61" s="41">
        <v>2395.1879449500998</v>
      </c>
    </row>
    <row r="62" spans="1:8">
      <c r="A62" s="2"/>
      <c r="B62" s="33"/>
      <c r="C62" s="33" t="s">
        <v>81</v>
      </c>
      <c r="D62" s="41">
        <v>11565.487760583001</v>
      </c>
      <c r="E62" s="41">
        <v>17968.257041677</v>
      </c>
      <c r="F62" s="41">
        <v>0</v>
      </c>
      <c r="G62" s="41">
        <v>1643.9819452971001</v>
      </c>
      <c r="H62" s="41">
        <v>31177.726747557001</v>
      </c>
    </row>
    <row r="63" spans="1:8" ht="31.5" customHeight="1">
      <c r="A63" s="2"/>
      <c r="B63" s="33"/>
      <c r="C63" s="33" t="s">
        <v>82</v>
      </c>
      <c r="D63" s="41"/>
      <c r="E63" s="41"/>
      <c r="F63" s="41"/>
      <c r="G63" s="41"/>
      <c r="H63" s="41"/>
    </row>
    <row r="64" spans="1:8">
      <c r="A64" s="2"/>
      <c r="B64" s="2"/>
      <c r="C64" s="48"/>
      <c r="D64" s="41"/>
      <c r="E64" s="41"/>
      <c r="F64" s="41"/>
      <c r="G64" s="41"/>
      <c r="H64" s="41">
        <f>SUM(D64:G64)</f>
        <v>0</v>
      </c>
    </row>
    <row r="65" spans="1:8">
      <c r="A65" s="2"/>
      <c r="B65" s="33"/>
      <c r="C65" s="33" t="s">
        <v>83</v>
      </c>
      <c r="D65" s="41">
        <f>SUM(D64:D64)</f>
        <v>0</v>
      </c>
      <c r="E65" s="41">
        <f>SUM(E64:E64)</f>
        <v>0</v>
      </c>
      <c r="F65" s="41">
        <f>SUM(F64:F64)</f>
        <v>0</v>
      </c>
      <c r="G65" s="41">
        <f>SUM(G64:G64)</f>
        <v>0</v>
      </c>
      <c r="H65" s="41">
        <f>SUM(D65:G65)</f>
        <v>0</v>
      </c>
    </row>
    <row r="66" spans="1:8">
      <c r="A66" s="2"/>
      <c r="B66" s="33"/>
      <c r="C66" s="33" t="s">
        <v>84</v>
      </c>
      <c r="D66" s="41">
        <v>11565.487760583001</v>
      </c>
      <c r="E66" s="41">
        <v>17968.257041677</v>
      </c>
      <c r="F66" s="41">
        <v>0</v>
      </c>
      <c r="G66" s="41">
        <v>1643.9819452971001</v>
      </c>
      <c r="H66" s="41">
        <v>31177.726747557001</v>
      </c>
    </row>
    <row r="67" spans="1:8" ht="157.5" customHeight="1">
      <c r="A67" s="2"/>
      <c r="B67" s="33"/>
      <c r="C67" s="33" t="s">
        <v>85</v>
      </c>
      <c r="D67" s="41"/>
      <c r="E67" s="41"/>
      <c r="F67" s="41"/>
      <c r="G67" s="41"/>
      <c r="H67" s="41"/>
    </row>
    <row r="68" spans="1:8">
      <c r="A68" s="2">
        <v>16</v>
      </c>
      <c r="B68" s="2" t="s">
        <v>86</v>
      </c>
      <c r="C68" s="48" t="s">
        <v>87</v>
      </c>
      <c r="D68" s="41">
        <v>0</v>
      </c>
      <c r="E68" s="41">
        <v>0</v>
      </c>
      <c r="F68" s="41">
        <v>0</v>
      </c>
      <c r="G68" s="41">
        <v>790.13167990167995</v>
      </c>
      <c r="H68" s="41">
        <v>790.13167990167995</v>
      </c>
    </row>
    <row r="69" spans="1:8">
      <c r="A69" s="2">
        <v>17</v>
      </c>
      <c r="B69" s="2" t="s">
        <v>88</v>
      </c>
      <c r="C69" s="48" t="s">
        <v>89</v>
      </c>
      <c r="D69" s="41">
        <v>0</v>
      </c>
      <c r="E69" s="41">
        <v>0</v>
      </c>
      <c r="F69" s="41">
        <v>0</v>
      </c>
      <c r="G69" s="41">
        <v>348.17148325393998</v>
      </c>
      <c r="H69" s="41">
        <v>348.17148325393998</v>
      </c>
    </row>
    <row r="70" spans="1:8">
      <c r="A70" s="2">
        <v>18</v>
      </c>
      <c r="B70" s="2" t="s">
        <v>90</v>
      </c>
      <c r="C70" s="48" t="s">
        <v>91</v>
      </c>
      <c r="D70" s="41">
        <v>0</v>
      </c>
      <c r="E70" s="41">
        <v>0</v>
      </c>
      <c r="F70" s="41">
        <v>0</v>
      </c>
      <c r="G70" s="41">
        <v>23.952697117667</v>
      </c>
      <c r="H70" s="41">
        <v>23.952697117667</v>
      </c>
    </row>
    <row r="71" spans="1:8">
      <c r="A71" s="2"/>
      <c r="B71" s="33"/>
      <c r="C71" s="33" t="s">
        <v>92</v>
      </c>
      <c r="D71" s="41">
        <v>0</v>
      </c>
      <c r="E71" s="41">
        <v>0</v>
      </c>
      <c r="F71" s="41">
        <v>0</v>
      </c>
      <c r="G71" s="41">
        <v>1162.2558602733</v>
      </c>
      <c r="H71" s="41">
        <v>1162.2558602733</v>
      </c>
    </row>
    <row r="72" spans="1:8">
      <c r="A72" s="2"/>
      <c r="B72" s="33"/>
      <c r="C72" s="33" t="s">
        <v>93</v>
      </c>
      <c r="D72" s="41">
        <v>11565.487760583001</v>
      </c>
      <c r="E72" s="41">
        <v>17968.257041677</v>
      </c>
      <c r="F72" s="41">
        <v>0</v>
      </c>
      <c r="G72" s="41">
        <v>2806.2378055703998</v>
      </c>
      <c r="H72" s="41">
        <v>32339.982607829999</v>
      </c>
    </row>
    <row r="73" spans="1:8">
      <c r="A73" s="2"/>
      <c r="B73" s="33"/>
      <c r="C73" s="33" t="s">
        <v>94</v>
      </c>
      <c r="D73" s="41"/>
      <c r="E73" s="41"/>
      <c r="F73" s="41"/>
      <c r="G73" s="41"/>
      <c r="H73" s="41"/>
    </row>
    <row r="74" spans="1:8" ht="47.25" customHeight="1">
      <c r="A74" s="2">
        <v>19</v>
      </c>
      <c r="B74" s="2" t="s">
        <v>95</v>
      </c>
      <c r="C74" s="48" t="s">
        <v>96</v>
      </c>
      <c r="D74" s="41">
        <f>D72*3%</f>
        <v>346.96463281748998</v>
      </c>
      <c r="E74" s="41">
        <f>E72*3%</f>
        <v>539.04771125031004</v>
      </c>
      <c r="F74" s="41">
        <f>F72*3%</f>
        <v>0</v>
      </c>
      <c r="G74" s="41">
        <f>G72*3%</f>
        <v>84.187134167112006</v>
      </c>
      <c r="H74" s="41">
        <f>SUM(D74:G74)</f>
        <v>970.19947823491202</v>
      </c>
    </row>
    <row r="75" spans="1:8">
      <c r="A75" s="2"/>
      <c r="B75" s="33"/>
      <c r="C75" s="33" t="s">
        <v>97</v>
      </c>
      <c r="D75" s="41">
        <f>D74</f>
        <v>346.96463281748998</v>
      </c>
      <c r="E75" s="41">
        <f>E74</f>
        <v>539.04771125031004</v>
      </c>
      <c r="F75" s="41">
        <f>F74</f>
        <v>0</v>
      </c>
      <c r="G75" s="41">
        <f>G74</f>
        <v>84.187134167112006</v>
      </c>
      <c r="H75" s="41">
        <f>SUM(D75:G75)</f>
        <v>970.19947823491202</v>
      </c>
    </row>
    <row r="76" spans="1:8">
      <c r="A76" s="2"/>
      <c r="B76" s="33"/>
      <c r="C76" s="33" t="s">
        <v>98</v>
      </c>
      <c r="D76" s="41">
        <f>D75+D72</f>
        <v>11912.452393400499</v>
      </c>
      <c r="E76" s="41">
        <f>E75+E72</f>
        <v>18507.304752927299</v>
      </c>
      <c r="F76" s="41">
        <f>F75+F72</f>
        <v>0</v>
      </c>
      <c r="G76" s="41">
        <f>G75+G72</f>
        <v>2890.4249397375102</v>
      </c>
      <c r="H76" s="41">
        <f>SUM(D76:G76)</f>
        <v>33310.182086065302</v>
      </c>
    </row>
    <row r="77" spans="1:8">
      <c r="A77" s="2"/>
      <c r="B77" s="33"/>
      <c r="C77" s="33" t="s">
        <v>99</v>
      </c>
      <c r="D77" s="41"/>
      <c r="E77" s="41"/>
      <c r="F77" s="41"/>
      <c r="G77" s="41"/>
      <c r="H77" s="41"/>
    </row>
    <row r="78" spans="1:8">
      <c r="A78" s="2">
        <v>20</v>
      </c>
      <c r="B78" s="2" t="s">
        <v>100</v>
      </c>
      <c r="C78" s="48" t="s">
        <v>101</v>
      </c>
      <c r="D78" s="41">
        <f>D76*20%</f>
        <v>2382.4904786800998</v>
      </c>
      <c r="E78" s="41">
        <f>E76*20%</f>
        <v>3701.4609505854601</v>
      </c>
      <c r="F78" s="41">
        <f>F76*20%</f>
        <v>0</v>
      </c>
      <c r="G78" s="41">
        <f>G76*20%</f>
        <v>578.08498794750199</v>
      </c>
      <c r="H78" s="41">
        <f>SUM(D78:G78)</f>
        <v>6662.0364172130603</v>
      </c>
    </row>
    <row r="79" spans="1:8">
      <c r="A79" s="2"/>
      <c r="B79" s="33"/>
      <c r="C79" s="33" t="s">
        <v>102</v>
      </c>
      <c r="D79" s="41">
        <f>D78</f>
        <v>2382.4904786800998</v>
      </c>
      <c r="E79" s="41">
        <f>E78</f>
        <v>3701.4609505854601</v>
      </c>
      <c r="F79" s="41">
        <f>F78</f>
        <v>0</v>
      </c>
      <c r="G79" s="41">
        <f>G78</f>
        <v>578.08498794750199</v>
      </c>
      <c r="H79" s="41">
        <f>SUM(D79:G79)</f>
        <v>6662.0364172130603</v>
      </c>
    </row>
    <row r="80" spans="1:8">
      <c r="A80" s="2"/>
      <c r="B80" s="33"/>
      <c r="C80" s="33" t="s">
        <v>103</v>
      </c>
      <c r="D80" s="41">
        <f>D79+D76</f>
        <v>14294.942872080601</v>
      </c>
      <c r="E80" s="41">
        <f>E79+E76</f>
        <v>22208.7657035128</v>
      </c>
      <c r="F80" s="41">
        <f>F79+F76</f>
        <v>0</v>
      </c>
      <c r="G80" s="41">
        <f>G79+G76</f>
        <v>3468.5099276850101</v>
      </c>
      <c r="H80" s="41">
        <f>SUM(D80:G80)</f>
        <v>39972.218503278396</v>
      </c>
    </row>
  </sheetData>
  <mergeCells count="5">
    <mergeCell ref="A13:H13"/>
    <mergeCell ref="D18:H18"/>
    <mergeCell ref="A18:A19"/>
    <mergeCell ref="B18:B19"/>
    <mergeCell ref="C18:C19"/>
  </mergeCells>
  <pageMargins left="0.19700000000000001" right="0.157" top="0.19700000000000001" bottom="0.19700000000000001" header="0.51200000000000001" footer="0.51200000000000001"/>
  <pageSetup paperSize="9" scale="43" fitToHeight="0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104</v>
      </c>
    </row>
    <row r="2" spans="1:14" ht="45.75" customHeight="1">
      <c r="A2" s="24"/>
      <c r="B2" s="24" t="s">
        <v>105</v>
      </c>
      <c r="C2" s="84" t="s">
        <v>199</v>
      </c>
      <c r="D2" s="84"/>
      <c r="E2" s="84"/>
      <c r="F2" s="84"/>
      <c r="G2" s="84"/>
      <c r="H2" s="84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106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107</v>
      </c>
      <c r="C7" s="28" t="s">
        <v>108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28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1" t="s">
        <v>5</v>
      </c>
      <c r="B10" s="91" t="s">
        <v>29</v>
      </c>
      <c r="C10" s="91" t="s">
        <v>109</v>
      </c>
      <c r="D10" s="88" t="s">
        <v>31</v>
      </c>
      <c r="E10" s="89"/>
      <c r="F10" s="89"/>
      <c r="G10" s="89"/>
      <c r="H10" s="90"/>
      <c r="J10" s="20"/>
    </row>
    <row r="11" spans="1:14" ht="59.25" customHeight="1">
      <c r="A11" s="91"/>
      <c r="B11" s="91"/>
      <c r="C11" s="91"/>
      <c r="D11" s="2" t="s">
        <v>32</v>
      </c>
      <c r="E11" s="2" t="s">
        <v>33</v>
      </c>
      <c r="F11" s="2" t="s">
        <v>34</v>
      </c>
      <c r="G11" s="2" t="s">
        <v>35</v>
      </c>
      <c r="H11" s="2" t="s">
        <v>36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110</v>
      </c>
      <c r="C13" s="3" t="s">
        <v>41</v>
      </c>
      <c r="D13" s="32">
        <v>11044.104565939</v>
      </c>
      <c r="E13" s="32">
        <v>168.02819881568999</v>
      </c>
      <c r="F13" s="32">
        <v>0</v>
      </c>
      <c r="G13" s="32">
        <v>0</v>
      </c>
      <c r="H13" s="32">
        <v>11212.132764755001</v>
      </c>
      <c r="J13" s="20"/>
    </row>
    <row r="14" spans="1:14">
      <c r="A14" s="2"/>
      <c r="B14" s="33"/>
      <c r="C14" s="33" t="s">
        <v>111</v>
      </c>
      <c r="D14" s="32">
        <v>11044.104565939</v>
      </c>
      <c r="E14" s="32">
        <v>168.02819881568999</v>
      </c>
      <c r="F14" s="32">
        <v>0</v>
      </c>
      <c r="G14" s="32">
        <v>0</v>
      </c>
      <c r="H14" s="32">
        <v>11212.132764755001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104</v>
      </c>
    </row>
    <row r="2" spans="1:14" ht="45.75" customHeight="1">
      <c r="A2" s="24"/>
      <c r="B2" s="24" t="s">
        <v>105</v>
      </c>
      <c r="C2" s="84" t="s">
        <v>200</v>
      </c>
      <c r="D2" s="84"/>
      <c r="E2" s="84"/>
      <c r="F2" s="84"/>
      <c r="G2" s="84"/>
      <c r="H2" s="84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112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107</v>
      </c>
      <c r="C7" s="28" t="s">
        <v>108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28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1" t="s">
        <v>5</v>
      </c>
      <c r="B10" s="91" t="s">
        <v>29</v>
      </c>
      <c r="C10" s="91" t="s">
        <v>109</v>
      </c>
      <c r="D10" s="88" t="s">
        <v>31</v>
      </c>
      <c r="E10" s="89"/>
      <c r="F10" s="89"/>
      <c r="G10" s="89"/>
      <c r="H10" s="90"/>
      <c r="J10" s="20"/>
    </row>
    <row r="11" spans="1:14" ht="59.25" customHeight="1">
      <c r="A11" s="91"/>
      <c r="B11" s="91"/>
      <c r="C11" s="91"/>
      <c r="D11" s="2" t="s">
        <v>32</v>
      </c>
      <c r="E11" s="2" t="s">
        <v>33</v>
      </c>
      <c r="F11" s="2" t="s">
        <v>34</v>
      </c>
      <c r="G11" s="2" t="s">
        <v>35</v>
      </c>
      <c r="H11" s="2" t="s">
        <v>36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113</v>
      </c>
      <c r="C13" s="3" t="s">
        <v>114</v>
      </c>
      <c r="D13" s="32">
        <v>0</v>
      </c>
      <c r="E13" s="32">
        <v>0</v>
      </c>
      <c r="F13" s="32">
        <v>0</v>
      </c>
      <c r="G13" s="32">
        <v>125.47351885351</v>
      </c>
      <c r="H13" s="32">
        <v>125.47351885351</v>
      </c>
      <c r="J13" s="20"/>
    </row>
    <row r="14" spans="1:14">
      <c r="A14" s="2"/>
      <c r="B14" s="33"/>
      <c r="C14" s="33" t="s">
        <v>111</v>
      </c>
      <c r="D14" s="32">
        <v>0</v>
      </c>
      <c r="E14" s="32">
        <v>0</v>
      </c>
      <c r="F14" s="32">
        <v>0</v>
      </c>
      <c r="G14" s="32">
        <v>125.47351885351</v>
      </c>
      <c r="H14" s="32">
        <v>125.47351885351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104</v>
      </c>
    </row>
    <row r="2" spans="1:14" ht="45.75" customHeight="1">
      <c r="A2" s="24"/>
      <c r="B2" s="24" t="s">
        <v>105</v>
      </c>
      <c r="C2" s="84" t="s">
        <v>201</v>
      </c>
      <c r="D2" s="84"/>
      <c r="E2" s="84"/>
      <c r="F2" s="84"/>
      <c r="G2" s="84"/>
      <c r="H2" s="84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115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107</v>
      </c>
      <c r="C7" s="28" t="s">
        <v>116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28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1" t="s">
        <v>5</v>
      </c>
      <c r="B10" s="91" t="s">
        <v>29</v>
      </c>
      <c r="C10" s="91" t="s">
        <v>109</v>
      </c>
      <c r="D10" s="88" t="s">
        <v>31</v>
      </c>
      <c r="E10" s="89"/>
      <c r="F10" s="89"/>
      <c r="G10" s="89"/>
      <c r="H10" s="90"/>
      <c r="J10" s="20"/>
    </row>
    <row r="11" spans="1:14" ht="59.25" customHeight="1">
      <c r="A11" s="91"/>
      <c r="B11" s="91"/>
      <c r="C11" s="91"/>
      <c r="D11" s="2" t="s">
        <v>32</v>
      </c>
      <c r="E11" s="2" t="s">
        <v>33</v>
      </c>
      <c r="F11" s="2" t="s">
        <v>34</v>
      </c>
      <c r="G11" s="2" t="s">
        <v>35</v>
      </c>
      <c r="H11" s="2" t="s">
        <v>36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117</v>
      </c>
      <c r="C13" s="3" t="s">
        <v>116</v>
      </c>
      <c r="D13" s="32">
        <v>0</v>
      </c>
      <c r="E13" s="32">
        <v>0</v>
      </c>
      <c r="F13" s="32">
        <v>0</v>
      </c>
      <c r="G13" s="32">
        <v>790.13167990167995</v>
      </c>
      <c r="H13" s="32">
        <v>790.13167990167995</v>
      </c>
      <c r="J13" s="20"/>
    </row>
    <row r="14" spans="1:14">
      <c r="A14" s="2"/>
      <c r="B14" s="33"/>
      <c r="C14" s="33" t="s">
        <v>111</v>
      </c>
      <c r="D14" s="32">
        <v>0</v>
      </c>
      <c r="E14" s="32">
        <v>0</v>
      </c>
      <c r="F14" s="32">
        <v>0</v>
      </c>
      <c r="G14" s="32">
        <v>790.13167990167995</v>
      </c>
      <c r="H14" s="32">
        <v>790.13167990167995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104</v>
      </c>
    </row>
    <row r="2" spans="1:14" ht="45.75" customHeight="1">
      <c r="A2" s="24"/>
      <c r="B2" s="24" t="s">
        <v>105</v>
      </c>
      <c r="C2" s="84" t="s">
        <v>202</v>
      </c>
      <c r="D2" s="84"/>
      <c r="E2" s="84"/>
      <c r="F2" s="84"/>
      <c r="G2" s="84"/>
      <c r="H2" s="84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118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107</v>
      </c>
      <c r="C7" s="28" t="s">
        <v>119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28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1" t="s">
        <v>5</v>
      </c>
      <c r="B10" s="91" t="s">
        <v>29</v>
      </c>
      <c r="C10" s="91" t="s">
        <v>109</v>
      </c>
      <c r="D10" s="88" t="s">
        <v>31</v>
      </c>
      <c r="E10" s="89"/>
      <c r="F10" s="89"/>
      <c r="G10" s="89"/>
      <c r="H10" s="90"/>
      <c r="J10" s="20"/>
    </row>
    <row r="11" spans="1:14" ht="59.25" customHeight="1">
      <c r="A11" s="91"/>
      <c r="B11" s="91"/>
      <c r="C11" s="91"/>
      <c r="D11" s="2" t="s">
        <v>32</v>
      </c>
      <c r="E11" s="2" t="s">
        <v>33</v>
      </c>
      <c r="F11" s="2" t="s">
        <v>34</v>
      </c>
      <c r="G11" s="2" t="s">
        <v>35</v>
      </c>
      <c r="H11" s="2" t="s">
        <v>36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120</v>
      </c>
      <c r="C13" s="3" t="s">
        <v>121</v>
      </c>
      <c r="D13" s="32">
        <v>2.1612499999999999</v>
      </c>
      <c r="E13" s="32">
        <v>16889.86</v>
      </c>
      <c r="F13" s="32">
        <v>0</v>
      </c>
      <c r="G13" s="32">
        <v>0</v>
      </c>
      <c r="H13" s="32">
        <v>16892.021250000002</v>
      </c>
      <c r="J13" s="20"/>
    </row>
    <row r="14" spans="1:14">
      <c r="A14" s="2"/>
      <c r="B14" s="33"/>
      <c r="C14" s="33" t="s">
        <v>111</v>
      </c>
      <c r="D14" s="32">
        <v>2.1612499999999999</v>
      </c>
      <c r="E14" s="32">
        <v>16889.86</v>
      </c>
      <c r="F14" s="32">
        <v>0</v>
      </c>
      <c r="G14" s="32">
        <v>0</v>
      </c>
      <c r="H14" s="32">
        <v>16892.021250000002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104</v>
      </c>
    </row>
    <row r="2" spans="1:14" ht="45.75" customHeight="1">
      <c r="A2" s="24"/>
      <c r="B2" s="24" t="s">
        <v>105</v>
      </c>
      <c r="C2" s="84" t="s">
        <v>203</v>
      </c>
      <c r="D2" s="84"/>
      <c r="E2" s="84"/>
      <c r="F2" s="84"/>
      <c r="G2" s="84"/>
      <c r="H2" s="84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122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107</v>
      </c>
      <c r="C7" s="28" t="s">
        <v>123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28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1" t="s">
        <v>5</v>
      </c>
      <c r="B10" s="91" t="s">
        <v>29</v>
      </c>
      <c r="C10" s="91" t="s">
        <v>109</v>
      </c>
      <c r="D10" s="88" t="s">
        <v>31</v>
      </c>
      <c r="E10" s="89"/>
      <c r="F10" s="89"/>
      <c r="G10" s="89"/>
      <c r="H10" s="90"/>
      <c r="J10" s="20"/>
    </row>
    <row r="11" spans="1:14" ht="59.25" customHeight="1">
      <c r="A11" s="91"/>
      <c r="B11" s="91"/>
      <c r="C11" s="91"/>
      <c r="D11" s="2" t="s">
        <v>32</v>
      </c>
      <c r="E11" s="2" t="s">
        <v>33</v>
      </c>
      <c r="F11" s="2" t="s">
        <v>34</v>
      </c>
      <c r="G11" s="2" t="s">
        <v>35</v>
      </c>
      <c r="H11" s="2" t="s">
        <v>36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124</v>
      </c>
      <c r="C13" s="3" t="s">
        <v>125</v>
      </c>
      <c r="D13" s="32">
        <v>0</v>
      </c>
      <c r="E13" s="32">
        <v>0</v>
      </c>
      <c r="F13" s="32">
        <v>0</v>
      </c>
      <c r="G13" s="32">
        <v>967.62249999999995</v>
      </c>
      <c r="H13" s="32">
        <v>967.62249999999995</v>
      </c>
      <c r="J13" s="20"/>
    </row>
    <row r="14" spans="1:14">
      <c r="A14" s="2"/>
      <c r="B14" s="33"/>
      <c r="C14" s="33" t="s">
        <v>111</v>
      </c>
      <c r="D14" s="32">
        <v>0</v>
      </c>
      <c r="E14" s="32">
        <v>0</v>
      </c>
      <c r="F14" s="32">
        <v>0</v>
      </c>
      <c r="G14" s="32">
        <v>967.62249999999995</v>
      </c>
      <c r="H14" s="32">
        <v>967.62249999999995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104</v>
      </c>
    </row>
    <row r="2" spans="1:14" ht="45.75" customHeight="1">
      <c r="A2" s="24"/>
      <c r="B2" s="24" t="s">
        <v>105</v>
      </c>
      <c r="C2" s="84" t="s">
        <v>204</v>
      </c>
      <c r="D2" s="84"/>
      <c r="E2" s="84"/>
      <c r="F2" s="84"/>
      <c r="G2" s="84"/>
      <c r="H2" s="84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126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107</v>
      </c>
      <c r="C7" s="28" t="s">
        <v>116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28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1" t="s">
        <v>5</v>
      </c>
      <c r="B10" s="91" t="s">
        <v>29</v>
      </c>
      <c r="C10" s="91" t="s">
        <v>109</v>
      </c>
      <c r="D10" s="88" t="s">
        <v>31</v>
      </c>
      <c r="E10" s="89"/>
      <c r="F10" s="89"/>
      <c r="G10" s="89"/>
      <c r="H10" s="90"/>
      <c r="J10" s="20"/>
    </row>
    <row r="11" spans="1:14" ht="59.25" customHeight="1">
      <c r="A11" s="91"/>
      <c r="B11" s="91"/>
      <c r="C11" s="91"/>
      <c r="D11" s="2" t="s">
        <v>32</v>
      </c>
      <c r="E11" s="2" t="s">
        <v>33</v>
      </c>
      <c r="F11" s="2" t="s">
        <v>34</v>
      </c>
      <c r="G11" s="2" t="s">
        <v>35</v>
      </c>
      <c r="H11" s="2" t="s">
        <v>36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117</v>
      </c>
      <c r="C13" s="3" t="s">
        <v>116</v>
      </c>
      <c r="D13" s="32">
        <v>0</v>
      </c>
      <c r="E13" s="32">
        <v>0</v>
      </c>
      <c r="F13" s="32">
        <v>0</v>
      </c>
      <c r="G13" s="32">
        <v>347.96125000000001</v>
      </c>
      <c r="H13" s="32">
        <v>347.96125000000001</v>
      </c>
      <c r="J13" s="20"/>
    </row>
    <row r="14" spans="1:14">
      <c r="A14" s="2"/>
      <c r="B14" s="33"/>
      <c r="C14" s="33" t="s">
        <v>111</v>
      </c>
      <c r="D14" s="32">
        <v>0</v>
      </c>
      <c r="E14" s="32">
        <v>0</v>
      </c>
      <c r="F14" s="32">
        <v>0</v>
      </c>
      <c r="G14" s="32">
        <v>347.96125000000001</v>
      </c>
      <c r="H14" s="32">
        <v>347.96125000000001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104</v>
      </c>
    </row>
    <row r="2" spans="1:14" ht="45.75" customHeight="1">
      <c r="A2" s="24"/>
      <c r="B2" s="24" t="s">
        <v>105</v>
      </c>
      <c r="C2" s="84" t="s">
        <v>205</v>
      </c>
      <c r="D2" s="84"/>
      <c r="E2" s="84"/>
      <c r="F2" s="84"/>
      <c r="G2" s="84"/>
      <c r="H2" s="84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127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107</v>
      </c>
      <c r="C7" s="28" t="s">
        <v>128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28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1" t="s">
        <v>5</v>
      </c>
      <c r="B10" s="91" t="s">
        <v>29</v>
      </c>
      <c r="C10" s="91" t="s">
        <v>109</v>
      </c>
      <c r="D10" s="88" t="s">
        <v>31</v>
      </c>
      <c r="E10" s="89"/>
      <c r="F10" s="89"/>
      <c r="G10" s="89"/>
      <c r="H10" s="90"/>
      <c r="J10" s="20"/>
    </row>
    <row r="11" spans="1:14" ht="59.25" customHeight="1">
      <c r="A11" s="91"/>
      <c r="B11" s="91"/>
      <c r="C11" s="91"/>
      <c r="D11" s="2" t="s">
        <v>32</v>
      </c>
      <c r="E11" s="2" t="s">
        <v>33</v>
      </c>
      <c r="F11" s="2" t="s">
        <v>34</v>
      </c>
      <c r="G11" s="2" t="s">
        <v>35</v>
      </c>
      <c r="H11" s="2" t="s">
        <v>36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44</v>
      </c>
      <c r="C13" s="3" t="s">
        <v>45</v>
      </c>
      <c r="D13" s="32">
        <v>0.22886311190364</v>
      </c>
      <c r="E13" s="32">
        <v>113.17338970719</v>
      </c>
      <c r="F13" s="32">
        <v>0</v>
      </c>
      <c r="G13" s="32">
        <v>0</v>
      </c>
      <c r="H13" s="32">
        <v>113.40225281908999</v>
      </c>
      <c r="J13" s="20"/>
    </row>
    <row r="14" spans="1:14">
      <c r="A14" s="2"/>
      <c r="B14" s="33"/>
      <c r="C14" s="33" t="s">
        <v>111</v>
      </c>
      <c r="D14" s="32">
        <v>0.22886311190364</v>
      </c>
      <c r="E14" s="32">
        <v>113.17338970719</v>
      </c>
      <c r="F14" s="32">
        <v>0</v>
      </c>
      <c r="G14" s="32">
        <v>0</v>
      </c>
      <c r="H14" s="32">
        <v>113.40225281908999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15</vt:i4>
      </vt:variant>
    </vt:vector>
  </HeadingPairs>
  <TitlesOfParts>
    <vt:vector size="15" baseType="lpstr">
      <vt:lpstr>Сводка затрат</vt:lpstr>
      <vt:lpstr>ССР</vt:lpstr>
      <vt:lpstr>ОСР 107-02-01</vt:lpstr>
      <vt:lpstr>ОСР 107-07-01</vt:lpstr>
      <vt:lpstr>ОСР 12-01</vt:lpstr>
      <vt:lpstr>ОСР 518-02-01</vt:lpstr>
      <vt:lpstr>ОСР 518-09-01</vt:lpstr>
      <vt:lpstr>ОСР 518-12-01</vt:lpstr>
      <vt:lpstr>ОСР 1-02-01</vt:lpstr>
      <vt:lpstr>ОСР 1-09-01</vt:lpstr>
      <vt:lpstr>ОСР 1-12-01</vt:lpstr>
      <vt:lpstr>ОСР 518-02-01(1)</vt:lpstr>
      <vt:lpstr>ОСР 518-12-01(1)</vt:lpstr>
      <vt:lpstr>Источники ЦИ</vt:lpstr>
      <vt:lpstr>Цена МАТ и ОБ по ТКП</vt:lpstr>
    </vt:vector>
  </TitlesOfParts>
  <Company>Hydroproject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sasha prosekova</cp:lastModifiedBy>
  <dcterms:created xsi:type="dcterms:W3CDTF">2021-08-10T06:39:00Z</dcterms:created>
  <dcterms:modified xsi:type="dcterms:W3CDTF">2025-11-14T10:37:06Z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4DC407FBC8534EEFA8CFC312BD9F2255_12</vt:lpwstr>
  </property>
  <property fmtid="{D5CDD505-2E9C-101B-9397-08002B2CF9AE}" pid="3" name="KSOProductBuildVer">
    <vt:lpwstr>1049-12.2.0.20795</vt:lpwstr>
  </property>
</Properties>
</file>